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045" windowHeight="9840"/>
  </bookViews>
  <sheets>
    <sheet name="Rekapitulace stavby" sheetId="1" r:id="rId1"/>
    <sheet name="01 - Stavební a montážní ..." sheetId="2" r:id="rId2"/>
    <sheet name="ÚT" sheetId="6" r:id="rId3"/>
    <sheet name="El.+hromy" sheetId="7" r:id="rId4"/>
    <sheet name="02 - Zdravotechnika" sheetId="3" r:id="rId5"/>
    <sheet name="03 - Vedlejší a ostatní n..." sheetId="4" r:id="rId6"/>
    <sheet name="Pokyny pro vyplnění" sheetId="5" r:id="rId7"/>
  </sheets>
  <definedNames>
    <definedName name="_xlnm._FilterDatabase" localSheetId="1" hidden="1">'01 - Stavební a montážní ...'!$C$107:$K$718</definedName>
    <definedName name="_xlnm._FilterDatabase" localSheetId="4" hidden="1">'02 - Zdravotechnika'!$C$85:$K$149</definedName>
    <definedName name="_xlnm._FilterDatabase" localSheetId="5" hidden="1">'03 - Vedlejší a ostatní n...'!$C$76:$K$85</definedName>
    <definedName name="_xlnm.Print_Titles" localSheetId="1">'01 - Stavební a montážní ...'!$107:$107</definedName>
    <definedName name="_xlnm.Print_Titles" localSheetId="4">'02 - Zdravotechnika'!$85:$85</definedName>
    <definedName name="_xlnm.Print_Titles" localSheetId="5">'03 - Vedlejší a ostatní n...'!$76:$76</definedName>
    <definedName name="_xlnm.Print_Titles" localSheetId="3">'El.+hromy'!$1:$4</definedName>
    <definedName name="_xlnm.Print_Titles" localSheetId="0">'Rekapitulace stavby'!$49:$49</definedName>
    <definedName name="_xlnm.Print_Titles" localSheetId="2">ÚT!$2:$4</definedName>
    <definedName name="_xlnm.Print_Area" localSheetId="1">'01 - Stavební a montážní ...'!$C$4:$J$36,'01 - Stavební a montážní ...'!$C$42:$J$89,'01 - Stavební a montážní ...'!$C$95:$K$718</definedName>
    <definedName name="_xlnm.Print_Area" localSheetId="4">'02 - Zdravotechnika'!$C$4:$J$36,'02 - Zdravotechnika'!$C$42:$J$67,'02 - Zdravotechnika'!$C$73:$K$149</definedName>
    <definedName name="_xlnm.Print_Area" localSheetId="5">'03 - Vedlejší a ostatní n...'!$C$4:$J$36,'03 - Vedlejší a ostatní n...'!$C$42:$J$58,'03 - Vedlejší a ostatní n...'!$C$64:$K$85</definedName>
    <definedName name="_xlnm.Print_Area" localSheetId="3">'El.+hromy'!$A:$G</definedName>
    <definedName name="_xlnm.Print_Area" localSheetId="6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2">ÚT!$A:$G</definedName>
  </definedNames>
  <calcPr calcId="145621"/>
</workbook>
</file>

<file path=xl/calcChain.xml><?xml version="1.0" encoding="utf-8"?>
<calcChain xmlns="http://schemas.openxmlformats.org/spreadsheetml/2006/main">
  <c r="G70" i="7" l="1"/>
  <c r="G97" i="7" s="1"/>
  <c r="G99" i="7" s="1"/>
  <c r="G133" i="7" l="1"/>
  <c r="G132" i="7"/>
  <c r="G131" i="7"/>
  <c r="G130" i="7"/>
  <c r="G129" i="7"/>
  <c r="G128" i="7"/>
  <c r="G127" i="7"/>
  <c r="G134" i="7" s="1"/>
  <c r="G12" i="7" s="1"/>
  <c r="G123" i="7"/>
  <c r="G122" i="7"/>
  <c r="G121" i="7"/>
  <c r="G120" i="7"/>
  <c r="G119" i="7"/>
  <c r="G118" i="7"/>
  <c r="G117" i="7"/>
  <c r="G116" i="7"/>
  <c r="G115" i="7"/>
  <c r="G114" i="7"/>
  <c r="G113" i="7"/>
  <c r="G124" i="7" s="1"/>
  <c r="G11" i="7" s="1"/>
  <c r="G109" i="7"/>
  <c r="G108" i="7"/>
  <c r="G110" i="7" s="1"/>
  <c r="G10" i="7" s="1"/>
  <c r="G104" i="7"/>
  <c r="G103" i="7"/>
  <c r="G102" i="7"/>
  <c r="G105" i="7" s="1"/>
  <c r="G9" i="7" s="1"/>
  <c r="G98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8" i="7"/>
  <c r="G66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65" i="7" s="1"/>
  <c r="G67" i="7" s="1"/>
  <c r="G7" i="7" s="1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19" i="7"/>
  <c r="G18" i="7"/>
  <c r="G17" i="7"/>
  <c r="G16" i="7"/>
  <c r="G39" i="7" s="1"/>
  <c r="G6" i="7" s="1"/>
  <c r="C12" i="7"/>
  <c r="C11" i="7"/>
  <c r="C10" i="7"/>
  <c r="C9" i="7"/>
  <c r="C8" i="7"/>
  <c r="C7" i="7"/>
  <c r="C6" i="7"/>
  <c r="G13" i="7" l="1"/>
  <c r="G136" i="7" s="1"/>
  <c r="G137" i="6" l="1"/>
  <c r="A137" i="6"/>
  <c r="G136" i="6"/>
  <c r="G135" i="6"/>
  <c r="G138" i="6" s="1"/>
  <c r="G130" i="6"/>
  <c r="G128" i="6"/>
  <c r="G126" i="6"/>
  <c r="A126" i="6"/>
  <c r="G125" i="6"/>
  <c r="G123" i="6"/>
  <c r="G119" i="6"/>
  <c r="A119" i="6"/>
  <c r="G118" i="6"/>
  <c r="G115" i="6"/>
  <c r="G111" i="6"/>
  <c r="G110" i="6"/>
  <c r="G131" i="6" s="1"/>
  <c r="G18" i="6" s="1"/>
  <c r="G104" i="6"/>
  <c r="G102" i="6"/>
  <c r="A102" i="6"/>
  <c r="G101" i="6"/>
  <c r="G99" i="6"/>
  <c r="G96" i="6"/>
  <c r="G94" i="6"/>
  <c r="A94" i="6"/>
  <c r="G93" i="6"/>
  <c r="A93" i="6"/>
  <c r="G92" i="6"/>
  <c r="G89" i="6"/>
  <c r="G105" i="6" s="1"/>
  <c r="G16" i="6" s="1"/>
  <c r="A89" i="6"/>
  <c r="G88" i="6"/>
  <c r="G86" i="6"/>
  <c r="A86" i="6"/>
  <c r="G85" i="6"/>
  <c r="G79" i="6"/>
  <c r="A79" i="6"/>
  <c r="G78" i="6"/>
  <c r="G77" i="6"/>
  <c r="G80" i="6" s="1"/>
  <c r="G14" i="6" s="1"/>
  <c r="G71" i="6"/>
  <c r="G70" i="6"/>
  <c r="G68" i="6"/>
  <c r="G66" i="6"/>
  <c r="G65" i="6"/>
  <c r="G64" i="6"/>
  <c r="G72" i="6" s="1"/>
  <c r="G13" i="6" s="1"/>
  <c r="G59" i="6"/>
  <c r="G58" i="6"/>
  <c r="G56" i="6"/>
  <c r="G54" i="6"/>
  <c r="G53" i="6"/>
  <c r="G50" i="6"/>
  <c r="G60" i="6" s="1"/>
  <c r="G12" i="6" s="1"/>
  <c r="G45" i="6"/>
  <c r="G44" i="6"/>
  <c r="G42" i="6"/>
  <c r="G41" i="6"/>
  <c r="G38" i="6"/>
  <c r="G36" i="6"/>
  <c r="G34" i="6"/>
  <c r="G32" i="6"/>
  <c r="G31" i="6"/>
  <c r="G46" i="6" s="1"/>
  <c r="G11" i="6" s="1"/>
  <c r="G26" i="6"/>
  <c r="G27" i="6" s="1"/>
  <c r="G8" i="6" s="1"/>
  <c r="C20" i="6"/>
  <c r="C18" i="6"/>
  <c r="C16" i="6"/>
  <c r="C13" i="6"/>
  <c r="C12" i="6"/>
  <c r="C11" i="6"/>
  <c r="C10" i="6"/>
  <c r="AY54" i="1"/>
  <c r="AX54" i="1"/>
  <c r="BI85" i="4"/>
  <c r="BH85" i="4"/>
  <c r="BG85" i="4"/>
  <c r="BF85" i="4"/>
  <c r="T85" i="4"/>
  <c r="R85" i="4"/>
  <c r="P85" i="4"/>
  <c r="BK85" i="4"/>
  <c r="J85" i="4"/>
  <c r="BE85" i="4"/>
  <c r="BI84" i="4"/>
  <c r="BH84" i="4"/>
  <c r="BG84" i="4"/>
  <c r="BF84" i="4"/>
  <c r="T84" i="4"/>
  <c r="R84" i="4"/>
  <c r="P84" i="4"/>
  <c r="BK84" i="4"/>
  <c r="J84" i="4"/>
  <c r="BE84" i="4" s="1"/>
  <c r="BI83" i="4"/>
  <c r="BH83" i="4"/>
  <c r="BG83" i="4"/>
  <c r="BF83" i="4"/>
  <c r="T83" i="4"/>
  <c r="R83" i="4"/>
  <c r="P83" i="4"/>
  <c r="BK83" i="4"/>
  <c r="J83" i="4"/>
  <c r="BE83" i="4"/>
  <c r="BI82" i="4"/>
  <c r="BH82" i="4"/>
  <c r="BG82" i="4"/>
  <c r="BF82" i="4"/>
  <c r="T82" i="4"/>
  <c r="R82" i="4"/>
  <c r="P82" i="4"/>
  <c r="BK82" i="4"/>
  <c r="J82" i="4"/>
  <c r="BE82" i="4" s="1"/>
  <c r="BI81" i="4"/>
  <c r="BH81" i="4"/>
  <c r="BG81" i="4"/>
  <c r="BF81" i="4"/>
  <c r="T81" i="4"/>
  <c r="R81" i="4"/>
  <c r="P81" i="4"/>
  <c r="BK81" i="4"/>
  <c r="J81" i="4"/>
  <c r="BE81" i="4"/>
  <c r="BI80" i="4"/>
  <c r="BH80" i="4"/>
  <c r="BG80" i="4"/>
  <c r="BF80" i="4"/>
  <c r="T80" i="4"/>
  <c r="R80" i="4"/>
  <c r="P80" i="4"/>
  <c r="BK80" i="4"/>
  <c r="J80" i="4"/>
  <c r="BE80" i="4" s="1"/>
  <c r="BI79" i="4"/>
  <c r="F34" i="4"/>
  <c r="BD54" i="1" s="1"/>
  <c r="BH79" i="4"/>
  <c r="BG79" i="4"/>
  <c r="F32" i="4" s="1"/>
  <c r="BB54" i="1" s="1"/>
  <c r="BF79" i="4"/>
  <c r="T79" i="4"/>
  <c r="T78" i="4" s="1"/>
  <c r="T77" i="4" s="1"/>
  <c r="R79" i="4"/>
  <c r="R78" i="4" s="1"/>
  <c r="R77" i="4" s="1"/>
  <c r="P79" i="4"/>
  <c r="P78" i="4"/>
  <c r="P77" i="4" s="1"/>
  <c r="AU54" i="1" s="1"/>
  <c r="BK79" i="4"/>
  <c r="BK78" i="4"/>
  <c r="J79" i="4"/>
  <c r="BE79" i="4"/>
  <c r="J73" i="4"/>
  <c r="F73" i="4"/>
  <c r="F71" i="4"/>
  <c r="E69" i="4"/>
  <c r="J51" i="4"/>
  <c r="F51" i="4"/>
  <c r="F49" i="4"/>
  <c r="E47" i="4"/>
  <c r="J18" i="4"/>
  <c r="E18" i="4"/>
  <c r="J17" i="4"/>
  <c r="J12" i="4"/>
  <c r="E7" i="4"/>
  <c r="E45" i="4" s="1"/>
  <c r="E67" i="4"/>
  <c r="AY53" i="1"/>
  <c r="AX53" i="1"/>
  <c r="BI149" i="3"/>
  <c r="BH149" i="3"/>
  <c r="BG149" i="3"/>
  <c r="BF149" i="3"/>
  <c r="T149" i="3"/>
  <c r="T148" i="3" s="1"/>
  <c r="T147" i="3" s="1"/>
  <c r="R149" i="3"/>
  <c r="R148" i="3"/>
  <c r="R147" i="3" s="1"/>
  <c r="P149" i="3"/>
  <c r="P148" i="3"/>
  <c r="P147" i="3"/>
  <c r="BK149" i="3"/>
  <c r="BK148" i="3"/>
  <c r="J148" i="3"/>
  <c r="BK147" i="3"/>
  <c r="J147" i="3" s="1"/>
  <c r="J65" i="3" s="1"/>
  <c r="J149" i="3"/>
  <c r="BE149" i="3"/>
  <c r="J66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T144" i="3" s="1"/>
  <c r="R145" i="3"/>
  <c r="R144" i="3"/>
  <c r="P145" i="3"/>
  <c r="BK145" i="3"/>
  <c r="BK144" i="3"/>
  <c r="J144" i="3"/>
  <c r="J64" i="3" s="1"/>
  <c r="J145" i="3"/>
  <c r="BE145" i="3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R136" i="3"/>
  <c r="R135" i="3" s="1"/>
  <c r="P136" i="3"/>
  <c r="BK136" i="3"/>
  <c r="BK135" i="3" s="1"/>
  <c r="J135" i="3" s="1"/>
  <c r="J63" i="3" s="1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R123" i="3" s="1"/>
  <c r="P124" i="3"/>
  <c r="BK124" i="3"/>
  <c r="BK123" i="3" s="1"/>
  <c r="J123" i="3" s="1"/>
  <c r="J62" i="3" s="1"/>
  <c r="J124" i="3"/>
  <c r="BE124" i="3"/>
  <c r="BI122" i="3"/>
  <c r="BH122" i="3"/>
  <c r="BG122" i="3"/>
  <c r="BF122" i="3"/>
  <c r="T122" i="3"/>
  <c r="R122" i="3"/>
  <c r="P122" i="3"/>
  <c r="BK122" i="3"/>
  <c r="J122" i="3"/>
  <c r="BE122" i="3"/>
  <c r="BI120" i="3"/>
  <c r="BH120" i="3"/>
  <c r="BG120" i="3"/>
  <c r="BF120" i="3"/>
  <c r="T120" i="3"/>
  <c r="T119" i="3" s="1"/>
  <c r="R120" i="3"/>
  <c r="R119" i="3"/>
  <c r="P120" i="3"/>
  <c r="BK120" i="3"/>
  <c r="BK119" i="3"/>
  <c r="J119" i="3"/>
  <c r="J61" i="3" s="1"/>
  <c r="J120" i="3"/>
  <c r="BE120" i="3"/>
  <c r="BI118" i="3"/>
  <c r="BH118" i="3"/>
  <c r="BG118" i="3"/>
  <c r="BF118" i="3"/>
  <c r="T118" i="3"/>
  <c r="T117" i="3" s="1"/>
  <c r="R118" i="3"/>
  <c r="R117" i="3"/>
  <c r="P118" i="3"/>
  <c r="P117" i="3" s="1"/>
  <c r="BK118" i="3"/>
  <c r="BK117" i="3"/>
  <c r="J117" i="3"/>
  <c r="J60" i="3" s="1"/>
  <c r="J118" i="3"/>
  <c r="BE118" i="3"/>
  <c r="BI116" i="3"/>
  <c r="BH116" i="3"/>
  <c r="BG116" i="3"/>
  <c r="BF116" i="3"/>
  <c r="T116" i="3"/>
  <c r="T115" i="3" s="1"/>
  <c r="R116" i="3"/>
  <c r="R115" i="3"/>
  <c r="P116" i="3"/>
  <c r="P115" i="3" s="1"/>
  <c r="BK116" i="3"/>
  <c r="BK115" i="3"/>
  <c r="J115" i="3"/>
  <c r="J59" i="3" s="1"/>
  <c r="J116" i="3"/>
  <c r="BE116" i="3"/>
  <c r="BI114" i="3"/>
  <c r="BH114" i="3"/>
  <c r="BG114" i="3"/>
  <c r="BF114" i="3"/>
  <c r="T114" i="3"/>
  <c r="R114" i="3"/>
  <c r="P114" i="3"/>
  <c r="BK114" i="3"/>
  <c r="J114" i="3"/>
  <c r="BE114" i="3" s="1"/>
  <c r="BI112" i="3"/>
  <c r="BH112" i="3"/>
  <c r="BG112" i="3"/>
  <c r="BF112" i="3"/>
  <c r="T112" i="3"/>
  <c r="R112" i="3"/>
  <c r="P112" i="3"/>
  <c r="BK112" i="3"/>
  <c r="J112" i="3"/>
  <c r="BE112" i="3"/>
  <c r="BI110" i="3"/>
  <c r="BH110" i="3"/>
  <c r="BG110" i="3"/>
  <c r="BF110" i="3"/>
  <c r="T110" i="3"/>
  <c r="R110" i="3"/>
  <c r="P110" i="3"/>
  <c r="BK110" i="3"/>
  <c r="J110" i="3"/>
  <c r="BE110" i="3" s="1"/>
  <c r="BI108" i="3"/>
  <c r="BH108" i="3"/>
  <c r="BG108" i="3"/>
  <c r="BF108" i="3"/>
  <c r="T108" i="3"/>
  <c r="R108" i="3"/>
  <c r="P108" i="3"/>
  <c r="BK108" i="3"/>
  <c r="J108" i="3"/>
  <c r="BE108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 s="1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 s="1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 s="1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/>
  <c r="BI89" i="3"/>
  <c r="BH89" i="3"/>
  <c r="F33" i="3"/>
  <c r="BC53" i="1" s="1"/>
  <c r="BG89" i="3"/>
  <c r="BF89" i="3"/>
  <c r="J31" i="3" s="1"/>
  <c r="AW53" i="1" s="1"/>
  <c r="F31" i="3"/>
  <c r="BA53" i="1" s="1"/>
  <c r="T89" i="3"/>
  <c r="R89" i="3"/>
  <c r="R88" i="3"/>
  <c r="R87" i="3"/>
  <c r="R86" i="3" s="1"/>
  <c r="P89" i="3"/>
  <c r="BK89" i="3"/>
  <c r="BK88" i="3"/>
  <c r="J89" i="3"/>
  <c r="BE89" i="3" s="1"/>
  <c r="J82" i="3"/>
  <c r="F82" i="3"/>
  <c r="F80" i="3"/>
  <c r="E78" i="3"/>
  <c r="J51" i="3"/>
  <c r="F51" i="3"/>
  <c r="F49" i="3"/>
  <c r="E47" i="3"/>
  <c r="J18" i="3"/>
  <c r="E18" i="3"/>
  <c r="F52" i="3" s="1"/>
  <c r="F83" i="3"/>
  <c r="J17" i="3"/>
  <c r="J12" i="3"/>
  <c r="J49" i="3" s="1"/>
  <c r="J80" i="3"/>
  <c r="E7" i="3"/>
  <c r="E76" i="3"/>
  <c r="E45" i="3"/>
  <c r="AY52" i="1"/>
  <c r="AX52" i="1"/>
  <c r="BI718" i="2"/>
  <c r="BH718" i="2"/>
  <c r="BG718" i="2"/>
  <c r="BF718" i="2"/>
  <c r="T718" i="2"/>
  <c r="T717" i="2"/>
  <c r="R718" i="2"/>
  <c r="R717" i="2"/>
  <c r="P718" i="2"/>
  <c r="P717" i="2"/>
  <c r="BK718" i="2"/>
  <c r="BK717" i="2"/>
  <c r="J717" i="2"/>
  <c r="J88" i="2" s="1"/>
  <c r="J718" i="2"/>
  <c r="BE718" i="2" s="1"/>
  <c r="BI713" i="2"/>
  <c r="BH713" i="2"/>
  <c r="BG713" i="2"/>
  <c r="BF713" i="2"/>
  <c r="T713" i="2"/>
  <c r="R713" i="2"/>
  <c r="R700" i="2" s="1"/>
  <c r="R697" i="2" s="1"/>
  <c r="P713" i="2"/>
  <c r="BK713" i="2"/>
  <c r="J713" i="2"/>
  <c r="BE713" i="2"/>
  <c r="BI709" i="2"/>
  <c r="BH709" i="2"/>
  <c r="BG709" i="2"/>
  <c r="BF709" i="2"/>
  <c r="T709" i="2"/>
  <c r="R709" i="2"/>
  <c r="P709" i="2"/>
  <c r="BK709" i="2"/>
  <c r="BK700" i="2" s="1"/>
  <c r="J700" i="2" s="1"/>
  <c r="J87" i="2" s="1"/>
  <c r="J709" i="2"/>
  <c r="BE709" i="2"/>
  <c r="BI701" i="2"/>
  <c r="BH701" i="2"/>
  <c r="BG701" i="2"/>
  <c r="BF701" i="2"/>
  <c r="T701" i="2"/>
  <c r="T700" i="2"/>
  <c r="R701" i="2"/>
  <c r="P701" i="2"/>
  <c r="P700" i="2"/>
  <c r="P697" i="2" s="1"/>
  <c r="BK701" i="2"/>
  <c r="J701" i="2"/>
  <c r="BE701" i="2" s="1"/>
  <c r="BI699" i="2"/>
  <c r="BH699" i="2"/>
  <c r="BG699" i="2"/>
  <c r="BF699" i="2"/>
  <c r="T699" i="2"/>
  <c r="T698" i="2"/>
  <c r="R699" i="2"/>
  <c r="R698" i="2"/>
  <c r="P699" i="2"/>
  <c r="P698" i="2"/>
  <c r="BK699" i="2"/>
  <c r="BK698" i="2" s="1"/>
  <c r="J699" i="2"/>
  <c r="BE699" i="2"/>
  <c r="BI690" i="2"/>
  <c r="BH690" i="2"/>
  <c r="BG690" i="2"/>
  <c r="BF690" i="2"/>
  <c r="T690" i="2"/>
  <c r="T689" i="2"/>
  <c r="R690" i="2"/>
  <c r="R689" i="2"/>
  <c r="P690" i="2"/>
  <c r="P689" i="2"/>
  <c r="BK690" i="2"/>
  <c r="BK689" i="2"/>
  <c r="J689" i="2" s="1"/>
  <c r="J690" i="2"/>
  <c r="BE690" i="2"/>
  <c r="J84" i="2"/>
  <c r="BI688" i="2"/>
  <c r="BH688" i="2"/>
  <c r="BG688" i="2"/>
  <c r="BF688" i="2"/>
  <c r="T688" i="2"/>
  <c r="R688" i="2"/>
  <c r="P688" i="2"/>
  <c r="BK688" i="2"/>
  <c r="J688" i="2"/>
  <c r="BE688" i="2"/>
  <c r="BI687" i="2"/>
  <c r="BH687" i="2"/>
  <c r="BG687" i="2"/>
  <c r="BF687" i="2"/>
  <c r="T687" i="2"/>
  <c r="R687" i="2"/>
  <c r="P687" i="2"/>
  <c r="BK687" i="2"/>
  <c r="J687" i="2"/>
  <c r="BE687" i="2"/>
  <c r="BI685" i="2"/>
  <c r="BH685" i="2"/>
  <c r="BG685" i="2"/>
  <c r="BF685" i="2"/>
  <c r="T685" i="2"/>
  <c r="R685" i="2"/>
  <c r="P685" i="2"/>
  <c r="BK685" i="2"/>
  <c r="J685" i="2"/>
  <c r="BE685" i="2"/>
  <c r="BI684" i="2"/>
  <c r="BH684" i="2"/>
  <c r="BG684" i="2"/>
  <c r="BF684" i="2"/>
  <c r="T684" i="2"/>
  <c r="R684" i="2"/>
  <c r="R680" i="2" s="1"/>
  <c r="P684" i="2"/>
  <c r="BK684" i="2"/>
  <c r="J684" i="2"/>
  <c r="BE684" i="2"/>
  <c r="BI683" i="2"/>
  <c r="BH683" i="2"/>
  <c r="BG683" i="2"/>
  <c r="BF683" i="2"/>
  <c r="T683" i="2"/>
  <c r="R683" i="2"/>
  <c r="P683" i="2"/>
  <c r="BK683" i="2"/>
  <c r="BK680" i="2" s="1"/>
  <c r="J680" i="2" s="1"/>
  <c r="J83" i="2" s="1"/>
  <c r="J683" i="2"/>
  <c r="BE683" i="2"/>
  <c r="BI681" i="2"/>
  <c r="BH681" i="2"/>
  <c r="BG681" i="2"/>
  <c r="BF681" i="2"/>
  <c r="T681" i="2"/>
  <c r="T680" i="2"/>
  <c r="R681" i="2"/>
  <c r="P681" i="2"/>
  <c r="P680" i="2"/>
  <c r="BK681" i="2"/>
  <c r="J681" i="2"/>
  <c r="BE681" i="2" s="1"/>
  <c r="BI679" i="2"/>
  <c r="BH679" i="2"/>
  <c r="BG679" i="2"/>
  <c r="BF679" i="2"/>
  <c r="T679" i="2"/>
  <c r="R679" i="2"/>
  <c r="P679" i="2"/>
  <c r="BK679" i="2"/>
  <c r="J679" i="2"/>
  <c r="BE679" i="2"/>
  <c r="BI678" i="2"/>
  <c r="BH678" i="2"/>
  <c r="BG678" i="2"/>
  <c r="BF678" i="2"/>
  <c r="T678" i="2"/>
  <c r="R678" i="2"/>
  <c r="P678" i="2"/>
  <c r="P671" i="2" s="1"/>
  <c r="BK678" i="2"/>
  <c r="BK671" i="2" s="1"/>
  <c r="J671" i="2" s="1"/>
  <c r="J82" i="2" s="1"/>
  <c r="J678" i="2"/>
  <c r="BE678" i="2"/>
  <c r="BI676" i="2"/>
  <c r="BH676" i="2"/>
  <c r="BG676" i="2"/>
  <c r="BF676" i="2"/>
  <c r="T676" i="2"/>
  <c r="T671" i="2" s="1"/>
  <c r="R676" i="2"/>
  <c r="R671" i="2" s="1"/>
  <c r="P676" i="2"/>
  <c r="BK676" i="2"/>
  <c r="J676" i="2"/>
  <c r="BE676" i="2"/>
  <c r="BI672" i="2"/>
  <c r="BH672" i="2"/>
  <c r="BG672" i="2"/>
  <c r="BF672" i="2"/>
  <c r="T672" i="2"/>
  <c r="R672" i="2"/>
  <c r="P672" i="2"/>
  <c r="BK672" i="2"/>
  <c r="J672" i="2"/>
  <c r="BE672" i="2"/>
  <c r="BI670" i="2"/>
  <c r="BH670" i="2"/>
  <c r="BG670" i="2"/>
  <c r="BF670" i="2"/>
  <c r="T670" i="2"/>
  <c r="R670" i="2"/>
  <c r="P670" i="2"/>
  <c r="BK670" i="2"/>
  <c r="BK667" i="2" s="1"/>
  <c r="J667" i="2" s="1"/>
  <c r="J81" i="2" s="1"/>
  <c r="J670" i="2"/>
  <c r="BE670" i="2"/>
  <c r="BI668" i="2"/>
  <c r="BH668" i="2"/>
  <c r="BG668" i="2"/>
  <c r="BF668" i="2"/>
  <c r="T668" i="2"/>
  <c r="T667" i="2"/>
  <c r="R668" i="2"/>
  <c r="R667" i="2"/>
  <c r="P668" i="2"/>
  <c r="P667" i="2"/>
  <c r="BK668" i="2"/>
  <c r="J668" i="2"/>
  <c r="BE668" i="2" s="1"/>
  <c r="BI666" i="2"/>
  <c r="BH666" i="2"/>
  <c r="BG666" i="2"/>
  <c r="BF666" i="2"/>
  <c r="T666" i="2"/>
  <c r="R666" i="2"/>
  <c r="R661" i="2" s="1"/>
  <c r="P666" i="2"/>
  <c r="BK666" i="2"/>
  <c r="J666" i="2"/>
  <c r="BE666" i="2"/>
  <c r="BI662" i="2"/>
  <c r="BH662" i="2"/>
  <c r="BG662" i="2"/>
  <c r="BF662" i="2"/>
  <c r="T662" i="2"/>
  <c r="T661" i="2" s="1"/>
  <c r="R662" i="2"/>
  <c r="P662" i="2"/>
  <c r="P661" i="2" s="1"/>
  <c r="BK662" i="2"/>
  <c r="BK661" i="2"/>
  <c r="J661" i="2" s="1"/>
  <c r="J80" i="2" s="1"/>
  <c r="J662" i="2"/>
  <c r="BE662" i="2"/>
  <c r="BI660" i="2"/>
  <c r="BH660" i="2"/>
  <c r="BG660" i="2"/>
  <c r="BF660" i="2"/>
  <c r="T660" i="2"/>
  <c r="R660" i="2"/>
  <c r="P660" i="2"/>
  <c r="BK660" i="2"/>
  <c r="J660" i="2"/>
  <c r="BE660" i="2"/>
  <c r="BI656" i="2"/>
  <c r="BH656" i="2"/>
  <c r="BG656" i="2"/>
  <c r="BF656" i="2"/>
  <c r="T656" i="2"/>
  <c r="R656" i="2"/>
  <c r="P656" i="2"/>
  <c r="BK656" i="2"/>
  <c r="J656" i="2"/>
  <c r="BE656" i="2"/>
  <c r="BI654" i="2"/>
  <c r="BH654" i="2"/>
  <c r="BG654" i="2"/>
  <c r="BF654" i="2"/>
  <c r="T654" i="2"/>
  <c r="R654" i="2"/>
  <c r="P654" i="2"/>
  <c r="BK654" i="2"/>
  <c r="J654" i="2"/>
  <c r="BE654" i="2"/>
  <c r="BI648" i="2"/>
  <c r="BH648" i="2"/>
  <c r="BG648" i="2"/>
  <c r="BF648" i="2"/>
  <c r="T648" i="2"/>
  <c r="R648" i="2"/>
  <c r="P648" i="2"/>
  <c r="BK648" i="2"/>
  <c r="J648" i="2"/>
  <c r="BE648" i="2"/>
  <c r="BI643" i="2"/>
  <c r="BH643" i="2"/>
  <c r="BG643" i="2"/>
  <c r="BF643" i="2"/>
  <c r="T643" i="2"/>
  <c r="R643" i="2"/>
  <c r="P643" i="2"/>
  <c r="BK643" i="2"/>
  <c r="J643" i="2"/>
  <c r="BE643" i="2"/>
  <c r="BI639" i="2"/>
  <c r="BH639" i="2"/>
  <c r="BG639" i="2"/>
  <c r="BF639" i="2"/>
  <c r="T639" i="2"/>
  <c r="R639" i="2"/>
  <c r="P639" i="2"/>
  <c r="BK639" i="2"/>
  <c r="J639" i="2"/>
  <c r="BE639" i="2"/>
  <c r="BI635" i="2"/>
  <c r="BH635" i="2"/>
  <c r="BG635" i="2"/>
  <c r="BF635" i="2"/>
  <c r="T635" i="2"/>
  <c r="R635" i="2"/>
  <c r="P635" i="2"/>
  <c r="P630" i="2" s="1"/>
  <c r="BK635" i="2"/>
  <c r="J635" i="2"/>
  <c r="BE635" i="2"/>
  <c r="BI633" i="2"/>
  <c r="BH633" i="2"/>
  <c r="BG633" i="2"/>
  <c r="BF633" i="2"/>
  <c r="T633" i="2"/>
  <c r="T630" i="2" s="1"/>
  <c r="R633" i="2"/>
  <c r="P633" i="2"/>
  <c r="BK633" i="2"/>
  <c r="J633" i="2"/>
  <c r="BE633" i="2"/>
  <c r="BI631" i="2"/>
  <c r="BH631" i="2"/>
  <c r="BG631" i="2"/>
  <c r="BF631" i="2"/>
  <c r="T631" i="2"/>
  <c r="R631" i="2"/>
  <c r="R630" i="2"/>
  <c r="P631" i="2"/>
  <c r="BK631" i="2"/>
  <c r="BK630" i="2"/>
  <c r="J630" i="2" s="1"/>
  <c r="J79" i="2" s="1"/>
  <c r="J631" i="2"/>
  <c r="BE631" i="2"/>
  <c r="BI629" i="2"/>
  <c r="BH629" i="2"/>
  <c r="BG629" i="2"/>
  <c r="BF629" i="2"/>
  <c r="T629" i="2"/>
  <c r="R629" i="2"/>
  <c r="P629" i="2"/>
  <c r="BK629" i="2"/>
  <c r="J629" i="2"/>
  <c r="BE629" i="2"/>
  <c r="BI627" i="2"/>
  <c r="BH627" i="2"/>
  <c r="BG627" i="2"/>
  <c r="BF627" i="2"/>
  <c r="T627" i="2"/>
  <c r="R627" i="2"/>
  <c r="P627" i="2"/>
  <c r="BK627" i="2"/>
  <c r="J627" i="2"/>
  <c r="BE627" i="2"/>
  <c r="BI626" i="2"/>
  <c r="BH626" i="2"/>
  <c r="BG626" i="2"/>
  <c r="BF626" i="2"/>
  <c r="T626" i="2"/>
  <c r="R626" i="2"/>
  <c r="P626" i="2"/>
  <c r="BK626" i="2"/>
  <c r="J626" i="2"/>
  <c r="BE626" i="2"/>
  <c r="BI625" i="2"/>
  <c r="BH625" i="2"/>
  <c r="BG625" i="2"/>
  <c r="BF625" i="2"/>
  <c r="T625" i="2"/>
  <c r="R625" i="2"/>
  <c r="P625" i="2"/>
  <c r="BK625" i="2"/>
  <c r="J625" i="2"/>
  <c r="BE625" i="2"/>
  <c r="BI624" i="2"/>
  <c r="BH624" i="2"/>
  <c r="BG624" i="2"/>
  <c r="BF624" i="2"/>
  <c r="T624" i="2"/>
  <c r="R624" i="2"/>
  <c r="P624" i="2"/>
  <c r="BK624" i="2"/>
  <c r="J624" i="2"/>
  <c r="BE624" i="2"/>
  <c r="BI623" i="2"/>
  <c r="BH623" i="2"/>
  <c r="BG623" i="2"/>
  <c r="BF623" i="2"/>
  <c r="T623" i="2"/>
  <c r="R623" i="2"/>
  <c r="P623" i="2"/>
  <c r="BK623" i="2"/>
  <c r="J623" i="2"/>
  <c r="BE623" i="2"/>
  <c r="BI622" i="2"/>
  <c r="BH622" i="2"/>
  <c r="BG622" i="2"/>
  <c r="BF622" i="2"/>
  <c r="T622" i="2"/>
  <c r="R622" i="2"/>
  <c r="P622" i="2"/>
  <c r="BK622" i="2"/>
  <c r="J622" i="2"/>
  <c r="BE622" i="2"/>
  <c r="BI621" i="2"/>
  <c r="BH621" i="2"/>
  <c r="BG621" i="2"/>
  <c r="BF621" i="2"/>
  <c r="T621" i="2"/>
  <c r="R621" i="2"/>
  <c r="P621" i="2"/>
  <c r="BK621" i="2"/>
  <c r="J621" i="2"/>
  <c r="BE621" i="2"/>
  <c r="BI620" i="2"/>
  <c r="BH620" i="2"/>
  <c r="BG620" i="2"/>
  <c r="BF620" i="2"/>
  <c r="T620" i="2"/>
  <c r="R620" i="2"/>
  <c r="P620" i="2"/>
  <c r="BK620" i="2"/>
  <c r="J620" i="2"/>
  <c r="BE620" i="2"/>
  <c r="BI619" i="2"/>
  <c r="BH619" i="2"/>
  <c r="BG619" i="2"/>
  <c r="BF619" i="2"/>
  <c r="T619" i="2"/>
  <c r="R619" i="2"/>
  <c r="P619" i="2"/>
  <c r="BK619" i="2"/>
  <c r="J619" i="2"/>
  <c r="BE619" i="2"/>
  <c r="BI618" i="2"/>
  <c r="BH618" i="2"/>
  <c r="BG618" i="2"/>
  <c r="BF618" i="2"/>
  <c r="T618" i="2"/>
  <c r="R618" i="2"/>
  <c r="P618" i="2"/>
  <c r="BK618" i="2"/>
  <c r="J618" i="2"/>
  <c r="BE618" i="2"/>
  <c r="BI617" i="2"/>
  <c r="BH617" i="2"/>
  <c r="BG617" i="2"/>
  <c r="BF617" i="2"/>
  <c r="T617" i="2"/>
  <c r="R617" i="2"/>
  <c r="P617" i="2"/>
  <c r="BK617" i="2"/>
  <c r="J617" i="2"/>
  <c r="BE617" i="2"/>
  <c r="BI616" i="2"/>
  <c r="BH616" i="2"/>
  <c r="BG616" i="2"/>
  <c r="BF616" i="2"/>
  <c r="T616" i="2"/>
  <c r="R616" i="2"/>
  <c r="P616" i="2"/>
  <c r="P613" i="2" s="1"/>
  <c r="BK616" i="2"/>
  <c r="J616" i="2"/>
  <c r="BE616" i="2"/>
  <c r="BI615" i="2"/>
  <c r="BH615" i="2"/>
  <c r="BG615" i="2"/>
  <c r="BF615" i="2"/>
  <c r="T615" i="2"/>
  <c r="T613" i="2" s="1"/>
  <c r="R615" i="2"/>
  <c r="R613" i="2" s="1"/>
  <c r="P615" i="2"/>
  <c r="BK615" i="2"/>
  <c r="J615" i="2"/>
  <c r="BE615" i="2"/>
  <c r="BI614" i="2"/>
  <c r="BH614" i="2"/>
  <c r="BG614" i="2"/>
  <c r="BF614" i="2"/>
  <c r="T614" i="2"/>
  <c r="R614" i="2"/>
  <c r="P614" i="2"/>
  <c r="BK614" i="2"/>
  <c r="BK613" i="2"/>
  <c r="J613" i="2" s="1"/>
  <c r="J78" i="2" s="1"/>
  <c r="J614" i="2"/>
  <c r="BE614" i="2"/>
  <c r="BI612" i="2"/>
  <c r="BH612" i="2"/>
  <c r="BG612" i="2"/>
  <c r="BF612" i="2"/>
  <c r="T612" i="2"/>
  <c r="R612" i="2"/>
  <c r="P612" i="2"/>
  <c r="BK612" i="2"/>
  <c r="J612" i="2"/>
  <c r="BE612" i="2"/>
  <c r="BI611" i="2"/>
  <c r="BH611" i="2"/>
  <c r="BG611" i="2"/>
  <c r="BF611" i="2"/>
  <c r="T611" i="2"/>
  <c r="R611" i="2"/>
  <c r="P611" i="2"/>
  <c r="BK611" i="2"/>
  <c r="J611" i="2"/>
  <c r="BE611" i="2"/>
  <c r="BI610" i="2"/>
  <c r="BH610" i="2"/>
  <c r="BG610" i="2"/>
  <c r="BF610" i="2"/>
  <c r="T610" i="2"/>
  <c r="R610" i="2"/>
  <c r="P610" i="2"/>
  <c r="P605" i="2" s="1"/>
  <c r="BK610" i="2"/>
  <c r="BK605" i="2" s="1"/>
  <c r="J605" i="2" s="1"/>
  <c r="J77" i="2" s="1"/>
  <c r="J610" i="2"/>
  <c r="BE610" i="2"/>
  <c r="BI608" i="2"/>
  <c r="BH608" i="2"/>
  <c r="BG608" i="2"/>
  <c r="BF608" i="2"/>
  <c r="T608" i="2"/>
  <c r="T605" i="2" s="1"/>
  <c r="R608" i="2"/>
  <c r="P608" i="2"/>
  <c r="BK608" i="2"/>
  <c r="J608" i="2"/>
  <c r="BE608" i="2"/>
  <c r="BI606" i="2"/>
  <c r="BH606" i="2"/>
  <c r="BG606" i="2"/>
  <c r="BF606" i="2"/>
  <c r="T606" i="2"/>
  <c r="R606" i="2"/>
  <c r="R605" i="2"/>
  <c r="P606" i="2"/>
  <c r="BK606" i="2"/>
  <c r="J606" i="2"/>
  <c r="BE606" i="2"/>
  <c r="BI604" i="2"/>
  <c r="BH604" i="2"/>
  <c r="BG604" i="2"/>
  <c r="BF604" i="2"/>
  <c r="T604" i="2"/>
  <c r="R604" i="2"/>
  <c r="P604" i="2"/>
  <c r="BK604" i="2"/>
  <c r="J604" i="2"/>
  <c r="BE604" i="2"/>
  <c r="BI601" i="2"/>
  <c r="BH601" i="2"/>
  <c r="BG601" i="2"/>
  <c r="BF601" i="2"/>
  <c r="T601" i="2"/>
  <c r="R601" i="2"/>
  <c r="P601" i="2"/>
  <c r="BK601" i="2"/>
  <c r="J601" i="2"/>
  <c r="BE601" i="2"/>
  <c r="BI599" i="2"/>
  <c r="BH599" i="2"/>
  <c r="BG599" i="2"/>
  <c r="BF599" i="2"/>
  <c r="T599" i="2"/>
  <c r="R599" i="2"/>
  <c r="P599" i="2"/>
  <c r="BK599" i="2"/>
  <c r="J599" i="2"/>
  <c r="BE599" i="2"/>
  <c r="BI597" i="2"/>
  <c r="BH597" i="2"/>
  <c r="BG597" i="2"/>
  <c r="BF597" i="2"/>
  <c r="T597" i="2"/>
  <c r="R597" i="2"/>
  <c r="P597" i="2"/>
  <c r="BK597" i="2"/>
  <c r="J597" i="2"/>
  <c r="BE597" i="2"/>
  <c r="BI594" i="2"/>
  <c r="BH594" i="2"/>
  <c r="BG594" i="2"/>
  <c r="BF594" i="2"/>
  <c r="T594" i="2"/>
  <c r="R594" i="2"/>
  <c r="P594" i="2"/>
  <c r="BK594" i="2"/>
  <c r="J594" i="2"/>
  <c r="BE594" i="2"/>
  <c r="BI591" i="2"/>
  <c r="BH591" i="2"/>
  <c r="BG591" i="2"/>
  <c r="BF591" i="2"/>
  <c r="T591" i="2"/>
  <c r="R591" i="2"/>
  <c r="P591" i="2"/>
  <c r="BK591" i="2"/>
  <c r="J591" i="2"/>
  <c r="BE591" i="2"/>
  <c r="BI583" i="2"/>
  <c r="BH583" i="2"/>
  <c r="BG583" i="2"/>
  <c r="BF583" i="2"/>
  <c r="T583" i="2"/>
  <c r="R583" i="2"/>
  <c r="P583" i="2"/>
  <c r="BK583" i="2"/>
  <c r="J583" i="2"/>
  <c r="BE583" i="2"/>
  <c r="BI575" i="2"/>
  <c r="BH575" i="2"/>
  <c r="BG575" i="2"/>
  <c r="BF575" i="2"/>
  <c r="T575" i="2"/>
  <c r="R575" i="2"/>
  <c r="P575" i="2"/>
  <c r="BK575" i="2"/>
  <c r="J575" i="2"/>
  <c r="BE575" i="2"/>
  <c r="BI567" i="2"/>
  <c r="BH567" i="2"/>
  <c r="BG567" i="2"/>
  <c r="BF567" i="2"/>
  <c r="T567" i="2"/>
  <c r="R567" i="2"/>
  <c r="P567" i="2"/>
  <c r="BK567" i="2"/>
  <c r="J567" i="2"/>
  <c r="BE567" i="2"/>
  <c r="BI564" i="2"/>
  <c r="BH564" i="2"/>
  <c r="BG564" i="2"/>
  <c r="BF564" i="2"/>
  <c r="T564" i="2"/>
  <c r="R564" i="2"/>
  <c r="P564" i="2"/>
  <c r="BK564" i="2"/>
  <c r="J564" i="2"/>
  <c r="BE564" i="2"/>
  <c r="BI556" i="2"/>
  <c r="BH556" i="2"/>
  <c r="BG556" i="2"/>
  <c r="BF556" i="2"/>
  <c r="T556" i="2"/>
  <c r="R556" i="2"/>
  <c r="P556" i="2"/>
  <c r="BK556" i="2"/>
  <c r="J556" i="2"/>
  <c r="BE556" i="2"/>
  <c r="BI551" i="2"/>
  <c r="BH551" i="2"/>
  <c r="BG551" i="2"/>
  <c r="BF551" i="2"/>
  <c r="T551" i="2"/>
  <c r="R551" i="2"/>
  <c r="R545" i="2" s="1"/>
  <c r="P551" i="2"/>
  <c r="BK551" i="2"/>
  <c r="J551" i="2"/>
  <c r="BE551" i="2"/>
  <c r="BI548" i="2"/>
  <c r="BH548" i="2"/>
  <c r="BG548" i="2"/>
  <c r="BF548" i="2"/>
  <c r="T548" i="2"/>
  <c r="R548" i="2"/>
  <c r="P548" i="2"/>
  <c r="BK548" i="2"/>
  <c r="BK545" i="2" s="1"/>
  <c r="J545" i="2" s="1"/>
  <c r="J76" i="2" s="1"/>
  <c r="J548" i="2"/>
  <c r="BE548" i="2"/>
  <c r="BI546" i="2"/>
  <c r="BH546" i="2"/>
  <c r="BG546" i="2"/>
  <c r="BF546" i="2"/>
  <c r="T546" i="2"/>
  <c r="T545" i="2"/>
  <c r="R546" i="2"/>
  <c r="P546" i="2"/>
  <c r="P545" i="2"/>
  <c r="BK546" i="2"/>
  <c r="J546" i="2"/>
  <c r="BE546" i="2" s="1"/>
  <c r="BI544" i="2"/>
  <c r="BH544" i="2"/>
  <c r="BG544" i="2"/>
  <c r="BF544" i="2"/>
  <c r="T544" i="2"/>
  <c r="T543" i="2"/>
  <c r="R544" i="2"/>
  <c r="R543" i="2"/>
  <c r="P544" i="2"/>
  <c r="P543" i="2"/>
  <c r="BK544" i="2"/>
  <c r="BK543" i="2"/>
  <c r="J543" i="2"/>
  <c r="J75" i="2" s="1"/>
  <c r="J544" i="2"/>
  <c r="BE544" i="2" s="1"/>
  <c r="BI542" i="2"/>
  <c r="BH542" i="2"/>
  <c r="BG542" i="2"/>
  <c r="BF542" i="2"/>
  <c r="T542" i="2"/>
  <c r="R542" i="2"/>
  <c r="P542" i="2"/>
  <c r="BK542" i="2"/>
  <c r="J542" i="2"/>
  <c r="BE542" i="2"/>
  <c r="BI538" i="2"/>
  <c r="BH538" i="2"/>
  <c r="BG538" i="2"/>
  <c r="BF538" i="2"/>
  <c r="T538" i="2"/>
  <c r="R538" i="2"/>
  <c r="P538" i="2"/>
  <c r="BK538" i="2"/>
  <c r="J538" i="2"/>
  <c r="BE538" i="2"/>
  <c r="BI534" i="2"/>
  <c r="BH534" i="2"/>
  <c r="BG534" i="2"/>
  <c r="BF534" i="2"/>
  <c r="T534" i="2"/>
  <c r="R534" i="2"/>
  <c r="P534" i="2"/>
  <c r="BK534" i="2"/>
  <c r="J534" i="2"/>
  <c r="BE534" i="2"/>
  <c r="BI530" i="2"/>
  <c r="BH530" i="2"/>
  <c r="BG530" i="2"/>
  <c r="BF530" i="2"/>
  <c r="T530" i="2"/>
  <c r="R530" i="2"/>
  <c r="P530" i="2"/>
  <c r="BK530" i="2"/>
  <c r="J530" i="2"/>
  <c r="BE530" i="2"/>
  <c r="BI526" i="2"/>
  <c r="BH526" i="2"/>
  <c r="BG526" i="2"/>
  <c r="BF526" i="2"/>
  <c r="T526" i="2"/>
  <c r="R526" i="2"/>
  <c r="P526" i="2"/>
  <c r="BK526" i="2"/>
  <c r="J526" i="2"/>
  <c r="BE526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R517" i="2" s="1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BK517" i="2" s="1"/>
  <c r="J517" i="2" s="1"/>
  <c r="J74" i="2" s="1"/>
  <c r="J520" i="2"/>
  <c r="BE520" i="2"/>
  <c r="BI518" i="2"/>
  <c r="BH518" i="2"/>
  <c r="BG518" i="2"/>
  <c r="BF518" i="2"/>
  <c r="T518" i="2"/>
  <c r="T517" i="2"/>
  <c r="R518" i="2"/>
  <c r="P518" i="2"/>
  <c r="P517" i="2"/>
  <c r="BK518" i="2"/>
  <c r="J518" i="2"/>
  <c r="BE518" i="2" s="1"/>
  <c r="BI516" i="2"/>
  <c r="BH516" i="2"/>
  <c r="BG516" i="2"/>
  <c r="BF516" i="2"/>
  <c r="T516" i="2"/>
  <c r="T511" i="2" s="1"/>
  <c r="R516" i="2"/>
  <c r="R511" i="2" s="1"/>
  <c r="R506" i="2" s="1"/>
  <c r="P516" i="2"/>
  <c r="BK516" i="2"/>
  <c r="J516" i="2"/>
  <c r="BE516" i="2"/>
  <c r="BI512" i="2"/>
  <c r="BH512" i="2"/>
  <c r="BG512" i="2"/>
  <c r="BF512" i="2"/>
  <c r="T512" i="2"/>
  <c r="R512" i="2"/>
  <c r="P512" i="2"/>
  <c r="P511" i="2"/>
  <c r="BK512" i="2"/>
  <c r="BK511" i="2"/>
  <c r="J511" i="2" s="1"/>
  <c r="J73" i="2" s="1"/>
  <c r="J512" i="2"/>
  <c r="BE512" i="2"/>
  <c r="BI510" i="2"/>
  <c r="BH510" i="2"/>
  <c r="BG510" i="2"/>
  <c r="BF510" i="2"/>
  <c r="T510" i="2"/>
  <c r="R510" i="2"/>
  <c r="P510" i="2"/>
  <c r="P507" i="2" s="1"/>
  <c r="BK510" i="2"/>
  <c r="J510" i="2"/>
  <c r="BE510" i="2"/>
  <c r="BI508" i="2"/>
  <c r="BH508" i="2"/>
  <c r="BG508" i="2"/>
  <c r="BF508" i="2"/>
  <c r="T508" i="2"/>
  <c r="T507" i="2"/>
  <c r="R508" i="2"/>
  <c r="R507" i="2"/>
  <c r="P508" i="2"/>
  <c r="BK508" i="2"/>
  <c r="BK507" i="2" s="1"/>
  <c r="J508" i="2"/>
  <c r="BE508" i="2"/>
  <c r="BI505" i="2"/>
  <c r="BH505" i="2"/>
  <c r="BG505" i="2"/>
  <c r="BF505" i="2"/>
  <c r="T505" i="2"/>
  <c r="T504" i="2"/>
  <c r="R505" i="2"/>
  <c r="R504" i="2"/>
  <c r="P505" i="2"/>
  <c r="P504" i="2"/>
  <c r="BK505" i="2"/>
  <c r="BK504" i="2"/>
  <c r="J504" i="2" s="1"/>
  <c r="J70" i="2" s="1"/>
  <c r="J505" i="2"/>
  <c r="BE505" i="2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/>
  <c r="BI484" i="2"/>
  <c r="BH484" i="2"/>
  <c r="BG484" i="2"/>
  <c r="BF484" i="2"/>
  <c r="T484" i="2"/>
  <c r="R484" i="2"/>
  <c r="P484" i="2"/>
  <c r="BK484" i="2"/>
  <c r="J484" i="2"/>
  <c r="BE484" i="2"/>
  <c r="BI481" i="2"/>
  <c r="BH481" i="2"/>
  <c r="BG481" i="2"/>
  <c r="BF481" i="2"/>
  <c r="T481" i="2"/>
  <c r="R481" i="2"/>
  <c r="P481" i="2"/>
  <c r="BK481" i="2"/>
  <c r="J481" i="2"/>
  <c r="BE481" i="2"/>
  <c r="BI477" i="2"/>
  <c r="BH477" i="2"/>
  <c r="BG477" i="2"/>
  <c r="BF477" i="2"/>
  <c r="T477" i="2"/>
  <c r="R477" i="2"/>
  <c r="P477" i="2"/>
  <c r="BK477" i="2"/>
  <c r="J477" i="2"/>
  <c r="BE477" i="2"/>
  <c r="BI475" i="2"/>
  <c r="BH475" i="2"/>
  <c r="BG475" i="2"/>
  <c r="BF475" i="2"/>
  <c r="T475" i="2"/>
  <c r="R475" i="2"/>
  <c r="P475" i="2"/>
  <c r="P468" i="2" s="1"/>
  <c r="BK475" i="2"/>
  <c r="J475" i="2"/>
  <c r="BE475" i="2"/>
  <c r="BI473" i="2"/>
  <c r="BH473" i="2"/>
  <c r="BG473" i="2"/>
  <c r="BF473" i="2"/>
  <c r="T473" i="2"/>
  <c r="T468" i="2" s="1"/>
  <c r="R473" i="2"/>
  <c r="R468" i="2" s="1"/>
  <c r="P473" i="2"/>
  <c r="BK473" i="2"/>
  <c r="J473" i="2"/>
  <c r="BE473" i="2"/>
  <c r="BI469" i="2"/>
  <c r="BH469" i="2"/>
  <c r="BG469" i="2"/>
  <c r="BF469" i="2"/>
  <c r="T469" i="2"/>
  <c r="R469" i="2"/>
  <c r="P469" i="2"/>
  <c r="BK469" i="2"/>
  <c r="BK468" i="2"/>
  <c r="J468" i="2" s="1"/>
  <c r="J69" i="2" s="1"/>
  <c r="J469" i="2"/>
  <c r="BE469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5" i="2"/>
  <c r="BH445" i="2"/>
  <c r="BG445" i="2"/>
  <c r="BF445" i="2"/>
  <c r="T445" i="2"/>
  <c r="R445" i="2"/>
  <c r="P445" i="2"/>
  <c r="BK445" i="2"/>
  <c r="J445" i="2"/>
  <c r="BE445" i="2"/>
  <c r="BI439" i="2"/>
  <c r="BH439" i="2"/>
  <c r="BG439" i="2"/>
  <c r="BF439" i="2"/>
  <c r="T439" i="2"/>
  <c r="R439" i="2"/>
  <c r="P439" i="2"/>
  <c r="BK439" i="2"/>
  <c r="J439" i="2"/>
  <c r="BE439" i="2"/>
  <c r="BI437" i="2"/>
  <c r="BH437" i="2"/>
  <c r="BG437" i="2"/>
  <c r="BF437" i="2"/>
  <c r="T437" i="2"/>
  <c r="R437" i="2"/>
  <c r="P437" i="2"/>
  <c r="BK437" i="2"/>
  <c r="J437" i="2"/>
  <c r="BE437" i="2"/>
  <c r="BI435" i="2"/>
  <c r="BH435" i="2"/>
  <c r="BG435" i="2"/>
  <c r="BF435" i="2"/>
  <c r="T435" i="2"/>
  <c r="R435" i="2"/>
  <c r="P435" i="2"/>
  <c r="BK435" i="2"/>
  <c r="J435" i="2"/>
  <c r="BE435" i="2"/>
  <c r="BI433" i="2"/>
  <c r="BH433" i="2"/>
  <c r="BG433" i="2"/>
  <c r="BF433" i="2"/>
  <c r="T433" i="2"/>
  <c r="R433" i="2"/>
  <c r="P433" i="2"/>
  <c r="BK433" i="2"/>
  <c r="J433" i="2"/>
  <c r="BE433" i="2"/>
  <c r="BI431" i="2"/>
  <c r="BH431" i="2"/>
  <c r="BG431" i="2"/>
  <c r="BF431" i="2"/>
  <c r="T431" i="2"/>
  <c r="R431" i="2"/>
  <c r="P431" i="2"/>
  <c r="BK431" i="2"/>
  <c r="J431" i="2"/>
  <c r="BE431" i="2"/>
  <c r="BI429" i="2"/>
  <c r="BH429" i="2"/>
  <c r="BG429" i="2"/>
  <c r="BF429" i="2"/>
  <c r="T429" i="2"/>
  <c r="R429" i="2"/>
  <c r="P429" i="2"/>
  <c r="BK429" i="2"/>
  <c r="J429" i="2"/>
  <c r="BE429" i="2"/>
  <c r="BI427" i="2"/>
  <c r="BH427" i="2"/>
  <c r="BG427" i="2"/>
  <c r="BF427" i="2"/>
  <c r="T427" i="2"/>
  <c r="R427" i="2"/>
  <c r="P427" i="2"/>
  <c r="BK427" i="2"/>
  <c r="J427" i="2"/>
  <c r="BE427" i="2"/>
  <c r="BI425" i="2"/>
  <c r="BH425" i="2"/>
  <c r="BG425" i="2"/>
  <c r="BF425" i="2"/>
  <c r="T425" i="2"/>
  <c r="R425" i="2"/>
  <c r="P425" i="2"/>
  <c r="BK425" i="2"/>
  <c r="J425" i="2"/>
  <c r="BE425" i="2"/>
  <c r="BI423" i="2"/>
  <c r="BH423" i="2"/>
  <c r="BG423" i="2"/>
  <c r="BF423" i="2"/>
  <c r="T423" i="2"/>
  <c r="R423" i="2"/>
  <c r="P423" i="2"/>
  <c r="BK423" i="2"/>
  <c r="J423" i="2"/>
  <c r="BE423" i="2"/>
  <c r="BI421" i="2"/>
  <c r="BH421" i="2"/>
  <c r="BG421" i="2"/>
  <c r="BF421" i="2"/>
  <c r="T421" i="2"/>
  <c r="R421" i="2"/>
  <c r="P421" i="2"/>
  <c r="BK421" i="2"/>
  <c r="J421" i="2"/>
  <c r="BE421" i="2"/>
  <c r="BI419" i="2"/>
  <c r="BH419" i="2"/>
  <c r="BG419" i="2"/>
  <c r="BF419" i="2"/>
  <c r="T419" i="2"/>
  <c r="R419" i="2"/>
  <c r="P419" i="2"/>
  <c r="BK419" i="2"/>
  <c r="J419" i="2"/>
  <c r="BE419" i="2"/>
  <c r="BI417" i="2"/>
  <c r="BH417" i="2"/>
  <c r="BG417" i="2"/>
  <c r="BF417" i="2"/>
  <c r="T417" i="2"/>
  <c r="R417" i="2"/>
  <c r="P417" i="2"/>
  <c r="BK417" i="2"/>
  <c r="J417" i="2"/>
  <c r="BE417" i="2"/>
  <c r="BI415" i="2"/>
  <c r="BH415" i="2"/>
  <c r="BG415" i="2"/>
  <c r="BF415" i="2"/>
  <c r="T415" i="2"/>
  <c r="R415" i="2"/>
  <c r="P415" i="2"/>
  <c r="BK415" i="2"/>
  <c r="J415" i="2"/>
  <c r="BE415" i="2"/>
  <c r="BI413" i="2"/>
  <c r="BH413" i="2"/>
  <c r="BG413" i="2"/>
  <c r="BF413" i="2"/>
  <c r="T413" i="2"/>
  <c r="R413" i="2"/>
  <c r="P413" i="2"/>
  <c r="BK413" i="2"/>
  <c r="J413" i="2"/>
  <c r="BE413" i="2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5" i="2"/>
  <c r="BH395" i="2"/>
  <c r="BG395" i="2"/>
  <c r="BF395" i="2"/>
  <c r="T395" i="2"/>
  <c r="R395" i="2"/>
  <c r="R390" i="2" s="1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BK390" i="2" s="1"/>
  <c r="J393" i="2"/>
  <c r="BE393" i="2"/>
  <c r="BI391" i="2"/>
  <c r="BH391" i="2"/>
  <c r="BG391" i="2"/>
  <c r="BF391" i="2"/>
  <c r="T391" i="2"/>
  <c r="T390" i="2"/>
  <c r="R391" i="2"/>
  <c r="P391" i="2"/>
  <c r="P390" i="2"/>
  <c r="BK391" i="2"/>
  <c r="J390" i="2"/>
  <c r="J68" i="2" s="1"/>
  <c r="J391" i="2"/>
  <c r="BE391" i="2" s="1"/>
  <c r="BI389" i="2"/>
  <c r="BH389" i="2"/>
  <c r="BG389" i="2"/>
  <c r="BF389" i="2"/>
  <c r="T389" i="2"/>
  <c r="R389" i="2"/>
  <c r="R380" i="2" s="1"/>
  <c r="P389" i="2"/>
  <c r="BK389" i="2"/>
  <c r="J389" i="2"/>
  <c r="BE389" i="2"/>
  <c r="BI385" i="2"/>
  <c r="BH385" i="2"/>
  <c r="BG385" i="2"/>
  <c r="BF385" i="2"/>
  <c r="T385" i="2"/>
  <c r="R385" i="2"/>
  <c r="P385" i="2"/>
  <c r="BK385" i="2"/>
  <c r="BK380" i="2" s="1"/>
  <c r="J385" i="2"/>
  <c r="BE385" i="2"/>
  <c r="BI381" i="2"/>
  <c r="BH381" i="2"/>
  <c r="BG381" i="2"/>
  <c r="BF381" i="2"/>
  <c r="T381" i="2"/>
  <c r="T380" i="2"/>
  <c r="R381" i="2"/>
  <c r="P381" i="2"/>
  <c r="P380" i="2"/>
  <c r="BK381" i="2"/>
  <c r="J380" i="2"/>
  <c r="J67" i="2" s="1"/>
  <c r="J381" i="2"/>
  <c r="BE381" i="2" s="1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P362" i="2" s="1"/>
  <c r="BK369" i="2"/>
  <c r="J369" i="2"/>
  <c r="BE369" i="2"/>
  <c r="BI367" i="2"/>
  <c r="BH367" i="2"/>
  <c r="BG367" i="2"/>
  <c r="BF367" i="2"/>
  <c r="T367" i="2"/>
  <c r="T362" i="2" s="1"/>
  <c r="R367" i="2"/>
  <c r="R362" i="2" s="1"/>
  <c r="P367" i="2"/>
  <c r="BK367" i="2"/>
  <c r="J367" i="2"/>
  <c r="BE367" i="2"/>
  <c r="BI363" i="2"/>
  <c r="BH363" i="2"/>
  <c r="BG363" i="2"/>
  <c r="BF363" i="2"/>
  <c r="T363" i="2"/>
  <c r="R363" i="2"/>
  <c r="P363" i="2"/>
  <c r="BK363" i="2"/>
  <c r="BK362" i="2" s="1"/>
  <c r="J362" i="2" s="1"/>
  <c r="J66" i="2" s="1"/>
  <c r="J363" i="2"/>
  <c r="BE363" i="2"/>
  <c r="BI360" i="2"/>
  <c r="BH360" i="2"/>
  <c r="BG360" i="2"/>
  <c r="BF360" i="2"/>
  <c r="T360" i="2"/>
  <c r="R360" i="2"/>
  <c r="P360" i="2"/>
  <c r="BK360" i="2"/>
  <c r="J360" i="2"/>
  <c r="BE360" i="2"/>
  <c r="BI359" i="2"/>
  <c r="BH359" i="2"/>
  <c r="BG359" i="2"/>
  <c r="BF359" i="2"/>
  <c r="T359" i="2"/>
  <c r="R359" i="2"/>
  <c r="P359" i="2"/>
  <c r="BK359" i="2"/>
  <c r="J359" i="2"/>
  <c r="BE359" i="2"/>
  <c r="BI357" i="2"/>
  <c r="BH357" i="2"/>
  <c r="BG357" i="2"/>
  <c r="BF357" i="2"/>
  <c r="T357" i="2"/>
  <c r="R357" i="2"/>
  <c r="P357" i="2"/>
  <c r="BK357" i="2"/>
  <c r="J357" i="2"/>
  <c r="BE357" i="2"/>
  <c r="BI355" i="2"/>
  <c r="BH355" i="2"/>
  <c r="BG355" i="2"/>
  <c r="BF355" i="2"/>
  <c r="T355" i="2"/>
  <c r="R355" i="2"/>
  <c r="P355" i="2"/>
  <c r="BK355" i="2"/>
  <c r="J355" i="2"/>
  <c r="BE355" i="2"/>
  <c r="BI353" i="2"/>
  <c r="BH353" i="2"/>
  <c r="BG353" i="2"/>
  <c r="BF353" i="2"/>
  <c r="T353" i="2"/>
  <c r="R353" i="2"/>
  <c r="P353" i="2"/>
  <c r="P346" i="2" s="1"/>
  <c r="BK353" i="2"/>
  <c r="BK346" i="2" s="1"/>
  <c r="J346" i="2" s="1"/>
  <c r="J65" i="2" s="1"/>
  <c r="J353" i="2"/>
  <c r="BE353" i="2"/>
  <c r="BI351" i="2"/>
  <c r="BH351" i="2"/>
  <c r="BG351" i="2"/>
  <c r="BF351" i="2"/>
  <c r="T351" i="2"/>
  <c r="T346" i="2" s="1"/>
  <c r="R351" i="2"/>
  <c r="R346" i="2" s="1"/>
  <c r="P351" i="2"/>
  <c r="BK351" i="2"/>
  <c r="J351" i="2"/>
  <c r="BE351" i="2"/>
  <c r="BI347" i="2"/>
  <c r="BH347" i="2"/>
  <c r="BG347" i="2"/>
  <c r="BF347" i="2"/>
  <c r="T347" i="2"/>
  <c r="R347" i="2"/>
  <c r="P347" i="2"/>
  <c r="BK347" i="2"/>
  <c r="J347" i="2"/>
  <c r="BE347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 s="1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 s="1"/>
  <c r="BI334" i="2"/>
  <c r="BH334" i="2"/>
  <c r="BG334" i="2"/>
  <c r="BF334" i="2"/>
  <c r="T334" i="2"/>
  <c r="R334" i="2"/>
  <c r="P334" i="2"/>
  <c r="BK334" i="2"/>
  <c r="J334" i="2"/>
  <c r="BE334" i="2"/>
  <c r="BI330" i="2"/>
  <c r="BH330" i="2"/>
  <c r="BG330" i="2"/>
  <c r="BF330" i="2"/>
  <c r="T330" i="2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 s="1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 s="1"/>
  <c r="BI321" i="2"/>
  <c r="BH321" i="2"/>
  <c r="BG321" i="2"/>
  <c r="BF321" i="2"/>
  <c r="T321" i="2"/>
  <c r="R321" i="2"/>
  <c r="P321" i="2"/>
  <c r="BK321" i="2"/>
  <c r="J321" i="2"/>
  <c r="BE321" i="2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/>
  <c r="BI310" i="2"/>
  <c r="BH310" i="2"/>
  <c r="BG310" i="2"/>
  <c r="BF310" i="2"/>
  <c r="T310" i="2"/>
  <c r="R310" i="2"/>
  <c r="P310" i="2"/>
  <c r="BK310" i="2"/>
  <c r="J310" i="2"/>
  <c r="BE310" i="2" s="1"/>
  <c r="BI308" i="2"/>
  <c r="BH308" i="2"/>
  <c r="BG308" i="2"/>
  <c r="BF308" i="2"/>
  <c r="T308" i="2"/>
  <c r="R308" i="2"/>
  <c r="P308" i="2"/>
  <c r="BK308" i="2"/>
  <c r="J308" i="2"/>
  <c r="BE308" i="2"/>
  <c r="BI304" i="2"/>
  <c r="BH304" i="2"/>
  <c r="BG304" i="2"/>
  <c r="BF304" i="2"/>
  <c r="T304" i="2"/>
  <c r="R304" i="2"/>
  <c r="P304" i="2"/>
  <c r="BK304" i="2"/>
  <c r="J304" i="2"/>
  <c r="BE304" i="2" s="1"/>
  <c r="BI300" i="2"/>
  <c r="BH300" i="2"/>
  <c r="BG300" i="2"/>
  <c r="BF300" i="2"/>
  <c r="T300" i="2"/>
  <c r="R300" i="2"/>
  <c r="P300" i="2"/>
  <c r="BK300" i="2"/>
  <c r="J300" i="2"/>
  <c r="BE300" i="2"/>
  <c r="BI293" i="2"/>
  <c r="BH293" i="2"/>
  <c r="BG293" i="2"/>
  <c r="BF293" i="2"/>
  <c r="T293" i="2"/>
  <c r="R293" i="2"/>
  <c r="P293" i="2"/>
  <c r="BK293" i="2"/>
  <c r="J293" i="2"/>
  <c r="BE293" i="2" s="1"/>
  <c r="BI291" i="2"/>
  <c r="BH291" i="2"/>
  <c r="BG291" i="2"/>
  <c r="BF291" i="2"/>
  <c r="T291" i="2"/>
  <c r="R291" i="2"/>
  <c r="P291" i="2"/>
  <c r="BK291" i="2"/>
  <c r="J291" i="2"/>
  <c r="BE291" i="2"/>
  <c r="BI284" i="2"/>
  <c r="BH284" i="2"/>
  <c r="BG284" i="2"/>
  <c r="BF284" i="2"/>
  <c r="T284" i="2"/>
  <c r="R284" i="2"/>
  <c r="P284" i="2"/>
  <c r="BK284" i="2"/>
  <c r="J284" i="2"/>
  <c r="BE284" i="2" s="1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/>
  <c r="BI277" i="2"/>
  <c r="BH277" i="2"/>
  <c r="BG277" i="2"/>
  <c r="BF277" i="2"/>
  <c r="T277" i="2"/>
  <c r="R277" i="2"/>
  <c r="P277" i="2"/>
  <c r="BK277" i="2"/>
  <c r="J277" i="2"/>
  <c r="BE277" i="2" s="1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T269" i="2" s="1"/>
  <c r="R270" i="2"/>
  <c r="R269" i="2"/>
  <c r="P270" i="2"/>
  <c r="P269" i="2" s="1"/>
  <c r="BK270" i="2"/>
  <c r="BK269" i="2"/>
  <c r="J269" i="2"/>
  <c r="J64" i="2" s="1"/>
  <c r="J270" i="2"/>
  <c r="BE270" i="2" s="1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 s="1"/>
  <c r="BI243" i="2"/>
  <c r="BH243" i="2"/>
  <c r="BG243" i="2"/>
  <c r="BF243" i="2"/>
  <c r="T243" i="2"/>
  <c r="R243" i="2"/>
  <c r="P243" i="2"/>
  <c r="BK243" i="2"/>
  <c r="J243" i="2"/>
  <c r="BE243" i="2"/>
  <c r="BI239" i="2"/>
  <c r="BH239" i="2"/>
  <c r="BG239" i="2"/>
  <c r="BF239" i="2"/>
  <c r="T239" i="2"/>
  <c r="T238" i="2" s="1"/>
  <c r="R239" i="2"/>
  <c r="R238" i="2"/>
  <c r="P239" i="2"/>
  <c r="P238" i="2" s="1"/>
  <c r="BK239" i="2"/>
  <c r="BK238" i="2"/>
  <c r="J238" i="2"/>
  <c r="J63" i="2" s="1"/>
  <c r="J239" i="2"/>
  <c r="BE239" i="2"/>
  <c r="BI237" i="2"/>
  <c r="BH237" i="2"/>
  <c r="BG237" i="2"/>
  <c r="BF237" i="2"/>
  <c r="T237" i="2"/>
  <c r="R237" i="2"/>
  <c r="P237" i="2"/>
  <c r="BK237" i="2"/>
  <c r="J237" i="2"/>
  <c r="BE237" i="2" s="1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 s="1"/>
  <c r="BI231" i="2"/>
  <c r="BH231" i="2"/>
  <c r="BG231" i="2"/>
  <c r="BF231" i="2"/>
  <c r="T231" i="2"/>
  <c r="R231" i="2"/>
  <c r="P231" i="2"/>
  <c r="BK231" i="2"/>
  <c r="J231" i="2"/>
  <c r="BE231" i="2"/>
  <c r="BI227" i="2"/>
  <c r="BH227" i="2"/>
  <c r="BG227" i="2"/>
  <c r="BF227" i="2"/>
  <c r="T227" i="2"/>
  <c r="T226" i="2" s="1"/>
  <c r="R227" i="2"/>
  <c r="R226" i="2"/>
  <c r="P227" i="2"/>
  <c r="P226" i="2" s="1"/>
  <c r="BK227" i="2"/>
  <c r="BK226" i="2"/>
  <c r="J226" i="2"/>
  <c r="J62" i="2" s="1"/>
  <c r="J227" i="2"/>
  <c r="BE227" i="2"/>
  <c r="BI221" i="2"/>
  <c r="BH221" i="2"/>
  <c r="BG221" i="2"/>
  <c r="BF221" i="2"/>
  <c r="T221" i="2"/>
  <c r="R221" i="2"/>
  <c r="P221" i="2"/>
  <c r="BK221" i="2"/>
  <c r="J221" i="2"/>
  <c r="BE221" i="2" s="1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 s="1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 s="1"/>
  <c r="BI202" i="2"/>
  <c r="BH202" i="2"/>
  <c r="BG202" i="2"/>
  <c r="BF202" i="2"/>
  <c r="T202" i="2"/>
  <c r="R202" i="2"/>
  <c r="P202" i="2"/>
  <c r="BK202" i="2"/>
  <c r="J202" i="2"/>
  <c r="BE202" i="2"/>
  <c r="BI197" i="2"/>
  <c r="BH197" i="2"/>
  <c r="BG197" i="2"/>
  <c r="BF197" i="2"/>
  <c r="T197" i="2"/>
  <c r="T196" i="2" s="1"/>
  <c r="R197" i="2"/>
  <c r="R196" i="2"/>
  <c r="P197" i="2"/>
  <c r="P196" i="2" s="1"/>
  <c r="BK197" i="2"/>
  <c r="BK196" i="2"/>
  <c r="J196" i="2"/>
  <c r="J61" i="2" s="1"/>
  <c r="J197" i="2"/>
  <c r="BE197" i="2"/>
  <c r="BI194" i="2"/>
  <c r="BH194" i="2"/>
  <c r="BG194" i="2"/>
  <c r="BF194" i="2"/>
  <c r="T194" i="2"/>
  <c r="R194" i="2"/>
  <c r="P194" i="2"/>
  <c r="BK194" i="2"/>
  <c r="J194" i="2"/>
  <c r="BE194" i="2" s="1"/>
  <c r="BI193" i="2"/>
  <c r="BH193" i="2"/>
  <c r="BG193" i="2"/>
  <c r="BF193" i="2"/>
  <c r="T193" i="2"/>
  <c r="R193" i="2"/>
  <c r="P193" i="2"/>
  <c r="P188" i="2" s="1"/>
  <c r="BK193" i="2"/>
  <c r="J193" i="2"/>
  <c r="BE193" i="2"/>
  <c r="BI191" i="2"/>
  <c r="BH191" i="2"/>
  <c r="BG191" i="2"/>
  <c r="BF191" i="2"/>
  <c r="T191" i="2"/>
  <c r="T188" i="2" s="1"/>
  <c r="R191" i="2"/>
  <c r="P191" i="2"/>
  <c r="BK191" i="2"/>
  <c r="J191" i="2"/>
  <c r="BE191" i="2" s="1"/>
  <c r="BI189" i="2"/>
  <c r="BH189" i="2"/>
  <c r="BG189" i="2"/>
  <c r="BF189" i="2"/>
  <c r="T189" i="2"/>
  <c r="R189" i="2"/>
  <c r="R188" i="2" s="1"/>
  <c r="R109" i="2" s="1"/>
  <c r="R108" i="2" s="1"/>
  <c r="P189" i="2"/>
  <c r="BK189" i="2"/>
  <c r="BK188" i="2" s="1"/>
  <c r="J188" i="2" s="1"/>
  <c r="J60" i="2" s="1"/>
  <c r="J189" i="2"/>
  <c r="BE189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 s="1"/>
  <c r="BI180" i="2"/>
  <c r="BH180" i="2"/>
  <c r="BG180" i="2"/>
  <c r="BF180" i="2"/>
  <c r="T180" i="2"/>
  <c r="R180" i="2"/>
  <c r="P180" i="2"/>
  <c r="BK180" i="2"/>
  <c r="J180" i="2"/>
  <c r="BE180" i="2"/>
  <c r="BI173" i="2"/>
  <c r="BH173" i="2"/>
  <c r="BG173" i="2"/>
  <c r="BF173" i="2"/>
  <c r="T173" i="2"/>
  <c r="R173" i="2"/>
  <c r="P173" i="2"/>
  <c r="BK173" i="2"/>
  <c r="J173" i="2"/>
  <c r="BE173" i="2" s="1"/>
  <c r="BI171" i="2"/>
  <c r="BH171" i="2"/>
  <c r="BG171" i="2"/>
  <c r="BF171" i="2"/>
  <c r="T171" i="2"/>
  <c r="R171" i="2"/>
  <c r="P171" i="2"/>
  <c r="BK171" i="2"/>
  <c r="J171" i="2"/>
  <c r="BE171" i="2"/>
  <c r="BI167" i="2"/>
  <c r="BH167" i="2"/>
  <c r="BG167" i="2"/>
  <c r="BF167" i="2"/>
  <c r="T167" i="2"/>
  <c r="R167" i="2"/>
  <c r="P167" i="2"/>
  <c r="BK167" i="2"/>
  <c r="J167" i="2"/>
  <c r="BE167" i="2" s="1"/>
  <c r="BI161" i="2"/>
  <c r="BH161" i="2"/>
  <c r="BG161" i="2"/>
  <c r="BF161" i="2"/>
  <c r="T161" i="2"/>
  <c r="R161" i="2"/>
  <c r="P161" i="2"/>
  <c r="BK161" i="2"/>
  <c r="J161" i="2"/>
  <c r="BE161" i="2"/>
  <c r="BI157" i="2"/>
  <c r="BH157" i="2"/>
  <c r="BG157" i="2"/>
  <c r="BF157" i="2"/>
  <c r="T157" i="2"/>
  <c r="R157" i="2"/>
  <c r="P157" i="2"/>
  <c r="BK157" i="2"/>
  <c r="J157" i="2"/>
  <c r="BE157" i="2" s="1"/>
  <c r="BI156" i="2"/>
  <c r="BH156" i="2"/>
  <c r="BG156" i="2"/>
  <c r="BF156" i="2"/>
  <c r="T156" i="2"/>
  <c r="R156" i="2"/>
  <c r="P156" i="2"/>
  <c r="BK156" i="2"/>
  <c r="J156" i="2"/>
  <c r="BE156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R151" i="2"/>
  <c r="P151" i="2"/>
  <c r="BK151" i="2"/>
  <c r="J151" i="2"/>
  <c r="BE151" i="2"/>
  <c r="BI144" i="2"/>
  <c r="BH144" i="2"/>
  <c r="BG144" i="2"/>
  <c r="BF144" i="2"/>
  <c r="T144" i="2"/>
  <c r="R144" i="2"/>
  <c r="P144" i="2"/>
  <c r="BK144" i="2"/>
  <c r="J144" i="2"/>
  <c r="BE144" i="2" s="1"/>
  <c r="BI139" i="2"/>
  <c r="BH139" i="2"/>
  <c r="BG139" i="2"/>
  <c r="BF139" i="2"/>
  <c r="T139" i="2"/>
  <c r="R139" i="2"/>
  <c r="P139" i="2"/>
  <c r="BK139" i="2"/>
  <c r="J139" i="2"/>
  <c r="BE139" i="2"/>
  <c r="BI137" i="2"/>
  <c r="BH137" i="2"/>
  <c r="BG137" i="2"/>
  <c r="BF137" i="2"/>
  <c r="T137" i="2"/>
  <c r="T136" i="2" s="1"/>
  <c r="R137" i="2"/>
  <c r="R136" i="2"/>
  <c r="P137" i="2"/>
  <c r="P136" i="2" s="1"/>
  <c r="BK137" i="2"/>
  <c r="BK136" i="2"/>
  <c r="J136" i="2"/>
  <c r="J59" i="2" s="1"/>
  <c r="J137" i="2"/>
  <c r="BE137" i="2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17" i="2"/>
  <c r="BH117" i="2"/>
  <c r="BG117" i="2"/>
  <c r="BF117" i="2"/>
  <c r="J31" i="2" s="1"/>
  <c r="AW52" i="1" s="1"/>
  <c r="T117" i="2"/>
  <c r="T110" i="2" s="1"/>
  <c r="T109" i="2" s="1"/>
  <c r="R117" i="2"/>
  <c r="P117" i="2"/>
  <c r="BK117" i="2"/>
  <c r="J117" i="2"/>
  <c r="BE117" i="2" s="1"/>
  <c r="BI115" i="2"/>
  <c r="BH115" i="2"/>
  <c r="BG115" i="2"/>
  <c r="F32" i="2" s="1"/>
  <c r="BB52" i="1" s="1"/>
  <c r="BF115" i="2"/>
  <c r="T115" i="2"/>
  <c r="R115" i="2"/>
  <c r="P115" i="2"/>
  <c r="P110" i="2" s="1"/>
  <c r="BK115" i="2"/>
  <c r="J115" i="2"/>
  <c r="BE115" i="2"/>
  <c r="BI111" i="2"/>
  <c r="F34" i="2" s="1"/>
  <c r="BD52" i="1" s="1"/>
  <c r="BH111" i="2"/>
  <c r="F33" i="2"/>
  <c r="BC52" i="1" s="1"/>
  <c r="BG111" i="2"/>
  <c r="BF111" i="2"/>
  <c r="F31" i="2"/>
  <c r="BA52" i="1" s="1"/>
  <c r="T111" i="2"/>
  <c r="R111" i="2"/>
  <c r="R110" i="2"/>
  <c r="P111" i="2"/>
  <c r="BK111" i="2"/>
  <c r="BK110" i="2"/>
  <c r="J110" i="2" s="1"/>
  <c r="J58" i="2" s="1"/>
  <c r="J111" i="2"/>
  <c r="BE111" i="2"/>
  <c r="J104" i="2"/>
  <c r="F104" i="2"/>
  <c r="F102" i="2"/>
  <c r="E100" i="2"/>
  <c r="J51" i="2"/>
  <c r="F51" i="2"/>
  <c r="F49" i="2"/>
  <c r="E47" i="2"/>
  <c r="J18" i="2"/>
  <c r="E18" i="2"/>
  <c r="F52" i="2" s="1"/>
  <c r="F105" i="2"/>
  <c r="J17" i="2"/>
  <c r="J12" i="2"/>
  <c r="J49" i="2" s="1"/>
  <c r="J102" i="2"/>
  <c r="E7" i="2"/>
  <c r="E98" i="2"/>
  <c r="E45" i="2"/>
  <c r="AS51" i="1"/>
  <c r="L47" i="1"/>
  <c r="AM46" i="1"/>
  <c r="L46" i="1"/>
  <c r="AM44" i="1"/>
  <c r="L44" i="1"/>
  <c r="L42" i="1"/>
  <c r="L41" i="1"/>
  <c r="G140" i="6" l="1"/>
  <c r="G20" i="6"/>
  <c r="G22" i="6"/>
  <c r="J30" i="2"/>
  <c r="AV52" i="1" s="1"/>
  <c r="AT52" i="1" s="1"/>
  <c r="F30" i="2"/>
  <c r="AZ52" i="1" s="1"/>
  <c r="BA51" i="1"/>
  <c r="P109" i="2"/>
  <c r="P108" i="2" s="1"/>
  <c r="AU52" i="1" s="1"/>
  <c r="BB51" i="1"/>
  <c r="J88" i="3"/>
  <c r="J58" i="3" s="1"/>
  <c r="BK87" i="3"/>
  <c r="J71" i="4"/>
  <c r="J49" i="4"/>
  <c r="J78" i="4"/>
  <c r="J57" i="4" s="1"/>
  <c r="BK77" i="4"/>
  <c r="J77" i="4" s="1"/>
  <c r="BK109" i="2"/>
  <c r="J507" i="2"/>
  <c r="J72" i="2" s="1"/>
  <c r="BK506" i="2"/>
  <c r="J506" i="2" s="1"/>
  <c r="J71" i="2" s="1"/>
  <c r="T697" i="2"/>
  <c r="F30" i="3"/>
  <c r="AZ53" i="1" s="1"/>
  <c r="J30" i="3"/>
  <c r="AV53" i="1" s="1"/>
  <c r="AT53" i="1" s="1"/>
  <c r="P119" i="3"/>
  <c r="T123" i="3"/>
  <c r="P123" i="3"/>
  <c r="P144" i="3"/>
  <c r="J30" i="4"/>
  <c r="AV54" i="1" s="1"/>
  <c r="F30" i="4"/>
  <c r="AZ54" i="1" s="1"/>
  <c r="T506" i="2"/>
  <c r="T108" i="2" s="1"/>
  <c r="T88" i="3"/>
  <c r="T87" i="3" s="1"/>
  <c r="T86" i="3" s="1"/>
  <c r="T135" i="3"/>
  <c r="P135" i="3"/>
  <c r="F74" i="4"/>
  <c r="F52" i="4"/>
  <c r="F33" i="4"/>
  <c r="BC54" i="1" s="1"/>
  <c r="BC51" i="1" s="1"/>
  <c r="P506" i="2"/>
  <c r="J698" i="2"/>
  <c r="J86" i="2" s="1"/>
  <c r="BK697" i="2"/>
  <c r="J697" i="2" s="1"/>
  <c r="J85" i="2" s="1"/>
  <c r="F34" i="3"/>
  <c r="BD53" i="1" s="1"/>
  <c r="BD51" i="1" s="1"/>
  <c r="W30" i="1" s="1"/>
  <c r="P88" i="3"/>
  <c r="F32" i="3"/>
  <c r="BB53" i="1" s="1"/>
  <c r="J31" i="4"/>
  <c r="AW54" i="1" s="1"/>
  <c r="F31" i="4"/>
  <c r="BA54" i="1" s="1"/>
  <c r="AY51" i="1" l="1"/>
  <c r="W29" i="1"/>
  <c r="AX51" i="1"/>
  <c r="W28" i="1"/>
  <c r="J109" i="2"/>
  <c r="J57" i="2" s="1"/>
  <c r="BK108" i="2"/>
  <c r="J108" i="2" s="1"/>
  <c r="AU51" i="1"/>
  <c r="AZ51" i="1"/>
  <c r="P87" i="3"/>
  <c r="P86" i="3" s="1"/>
  <c r="AU53" i="1" s="1"/>
  <c r="J27" i="4"/>
  <c r="J56" i="4"/>
  <c r="J87" i="3"/>
  <c r="J57" i="3" s="1"/>
  <c r="BK86" i="3"/>
  <c r="J86" i="3" s="1"/>
  <c r="AW51" i="1"/>
  <c r="AK27" i="1" s="1"/>
  <c r="W27" i="1"/>
  <c r="AT54" i="1"/>
  <c r="W26" i="1" l="1"/>
  <c r="AV51" i="1"/>
  <c r="AG54" i="1"/>
  <c r="AN54" i="1" s="1"/>
  <c r="J36" i="4"/>
  <c r="J27" i="2"/>
  <c r="J56" i="2"/>
  <c r="J56" i="3"/>
  <c r="J27" i="3"/>
  <c r="J36" i="3" l="1"/>
  <c r="AG53" i="1"/>
  <c r="AN53" i="1" s="1"/>
  <c r="AT51" i="1"/>
  <c r="AK26" i="1"/>
  <c r="J36" i="2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<sst xmlns="http://schemas.openxmlformats.org/spreadsheetml/2006/main" count="9024" uniqueCount="1909">
  <si>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</si>
  <si>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</si>
  <si>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</si>
  <si>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</si>
  <si>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</si>
  <si>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</si>
  <si>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</si>
  <si>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{1c61848c-ce26-43a1-aa90-4d303a44e681}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</si>
  <si>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</si>
  <si>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</si>
  <si>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</si>
  <si>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</si>
  <si>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</si>
  <si>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</si>
  <si>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</si>
  <si>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</si>
  <si>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946,2DobruskaKrkFin1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</si>
  <si>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</si>
  <si>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</si>
  <si>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Přístavba spojovací chodby k budově SPŠel-it, Dobruška</t>
  </si>
  <si>
    <t>KSO:</t>
  </si>
  <si>
    <t/>
  </si>
  <si>
    <t>CC-CZ:</t>
  </si>
  <si>
    <t>Místo:</t>
  </si>
  <si>
    <t>Dobruška</t>
  </si>
  <si>
    <t>Datum:</t>
  </si>
  <si>
    <t>9. 4. 2018</t>
  </si>
  <si>
    <t>Zadavatel:</t>
  </si>
  <si>
    <t>IČ:</t>
  </si>
  <si>
    <t>70889546</t>
  </si>
  <si>
    <t>Královehradecký kraj,Pivovarské nám.1245/2,Hr.Král</t>
  </si>
  <si>
    <t>DIČ:</t>
  </si>
  <si>
    <t>Uchazeč:</t>
  </si>
  <si>
    <t>Vyplň údaj</t>
  </si>
  <si>
    <t>Projektant:</t>
  </si>
  <si>
    <t>48151122</t>
  </si>
  <si>
    <t>Atelier Tsunami, s.r.o., Palachova 1742, Náchod</t>
  </si>
  <si>
    <t>CZ48151122</t>
  </si>
  <si>
    <t>True</t>
  </si>
  <si>
    <t>Poznámka:</t>
  </si>
  <si>
    <t xml:space="preserve">Soupis dalších položek, které musí zcela pokrývat nabídková cena_x000D_
01/ veškeré náklady pro zhotovení bezvadného funkčně způsobilého díla, které je předmětem tohoto rozpočtu a PD._x000D_
02/ náklady na veškerá opatření pro zajištění bezpečného provozu investora._x000D_
03/ veškeré náklady na ochranu lícních ploch stěn, stropů, podlah, oken, dveří…_x000D_
04/ náklady na ochranu stavby před negativními vlivy počasí např. deště, teploty apod._x000D_
05/ náklady na protiprašná opatření a soustavný úklid prostor dotčených stavební činností a trvalý úklid vnitrozávodových i veřejných komunikací znečištěných v průběhu stavby. _x000D_
06/ náklady na dodání a provedení veškerých kotevních prvků, spojovacích prvků, pomocných konstrukcí vč. stavebních přípomocí s tím spojených (tzn. vč. prací bouracích s následným uvedením povrchů do původního stavu) a provedení prací nespecifikovaných v projektu._x000D_
07/ náklady na zhotovení výkresů, výpočtů a dalších výkonů potřebných pro detailní rozpracování projektů předaných objednatelem, které jsou potřebné pro realizaci díla._x000D_
08/ náklady na veškeré údržbářské a opravárenské práce nutné pro zhotovení díla._x000D_
09/ náklady na veškeré další potřebné lešení nad rámec specifikovaného v soupisu vč. montážních plošin a zvedacích mechanismů._x000D_
10/ náklady na dočasné dopravní značení a přejezdy přes výkopy._x000D_
11/ v rámci zařízení staveniště provést též provizorní oplocení, napojení (s vlastním měřením) na elektro a vodovod._x000D_
12/ v objektech v bezprostřední blízkosti stavby probíhá provoz investora, takže do položky „Provoz investora, třetích osob“ zahrne uchazeč veškeré náklady pro zajištění bezpečného provozu investora a zvýšené náklady, které pro provádění stavby vyplývají z titulu provozu investora. Tzn., že některé práce se budou provádět po předchozí dohodě a koordinaci s investorem._x000D_
13/ pro vypracování nabídkové ceny slouží slepý rozpočet, dále znalost projektové dokumentace a seznámení s podmínkami na staveništi._x000D_
         Komentář k cenové soustavě_x000D_
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ÚRS._x000D_
         Ostatní_x000D_
Rozměry uvedené v rozpočtu jsou orientační a před započetím výroby je třeba je upřesnit měřením na stavbě._x000D_
Suť se stává majetkem zhotovitele, pokud investor neurčí jinak.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</si>
  <si>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</si>
  <si>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</si>
  <si>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</si>
  <si>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</si>
  <si>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</si>
  <si>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</si>
  <si>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</si>
  <si>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</si>
  <si>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</si>
  <si>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</si>
  <si>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</si>
  <si>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</si>
  <si>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</si>
  <si>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</si>
  <si>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</si>
  <si>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</si>
  <si>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</si>
  <si>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</si>
  <si>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</si>
  <si>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</si>
  <si>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</si>
  <si>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</si>
  <si>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</si>
  <si>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</si>
  <si>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</si>
  <si>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</si>
  <si>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</si>
  <si>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</si>
  <si>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</si>
  <si>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</si>
  <si>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</si>
  <si>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</si>
  <si>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</si>
  <si>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</si>
  <si>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</si>
  <si>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</si>
  <si>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</si>
  <si>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</si>
  <si>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</si>
  <si>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</si>
  <si>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a montážní práce - bez zdravotechniky</t>
  </si>
  <si>
    <t>STA</t>
  </si>
  <si>
    <t>1</t>
  </si>
  <si>
    <t>{c10589f7-200b-4015-9727-8e2fa76f966b}</t>
  </si>
  <si>
    <t>2</t>
  </si>
  <si>
    <t>02</t>
  </si>
  <si>
    <t>Zdravotechnika</t>
  </si>
  <si>
    <t>{8a0a7141-167e-42e0-ad89-80f43fe99102}</t>
  </si>
  <si>
    <t>03</t>
  </si>
  <si>
    <t>Vedlejší a ostatní náklady</t>
  </si>
  <si>
    <t>VON</t>
  </si>
  <si>
    <t>{3dc25e16-2973-4776-821c-5ed12f9c16c2}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</si>
  <si>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</si>
  <si>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</si>
  <si>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</si>
  <si>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</si>
  <si>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</si>
  <si>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</si>
  <si>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</si>
  <si>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a montážní práce - bez zdravotechniky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</si>
  <si>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</si>
  <si>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</si>
  <si>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</si>
  <si>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</si>
  <si>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</si>
  <si>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</si>
  <si>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11 - Zemní práce - přípravné a přidružené práce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</si>
  <si>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</si>
  <si>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</si>
  <si>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</si>
  <si>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</si>
  <si>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</si>
  <si>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</si>
  <si>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91 - Doplňující konstrukce a práce pozemních komunikací, letišť a ploch</t>
  </si>
  <si>
    <t xml:space="preserve">    94 - Lešení a stavební výtahy</t>
  </si>
  <si>
    <t xml:space="preserve">    95 - Různé dokončovací konstrukce a práce pozemních staveb</t>
  </si>
  <si>
    <t xml:space="preserve">    96 - Bourání a podchycování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</si>
  <si>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</si>
  <si>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</si>
  <si>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</si>
  <si>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</si>
  <si>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</si>
  <si>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</si>
  <si>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730 - Ústřední vytápění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</si>
  <si>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</si>
  <si>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</si>
  <si>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</si>
  <si>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</si>
  <si>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</si>
  <si>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</si>
  <si>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</si>
  <si>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</si>
  <si>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</si>
  <si>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montážní</t>
  </si>
  <si>
    <t xml:space="preserve">    21-M - Elektromontáže</t>
  </si>
  <si>
    <t xml:space="preserve">    43-M - Montáž ocelových konstrukcí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</si>
  <si>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</si>
  <si>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</si>
  <si>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</si>
  <si>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</si>
  <si>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</si>
  <si>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</si>
  <si>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</si>
  <si>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</si>
  <si>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</si>
  <si>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</si>
  <si>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</si>
  <si>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</si>
  <si>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</si>
  <si>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</si>
  <si>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</si>
  <si>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</si>
  <si>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</si>
  <si>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</si>
  <si>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11</t>
  </si>
  <si>
    <t>Zemní práce - přípravné a přidružené práce</t>
  </si>
  <si>
    <t>K</t>
  </si>
  <si>
    <t>113106121</t>
  </si>
  <si>
    <t>Rozebrání dlažeb komunikací pro pěší z betonových nebo kamenných dlaždic</t>
  </si>
  <si>
    <t>m2</t>
  </si>
  <si>
    <t>CS ÚRS 2018 01</t>
  </si>
  <si>
    <t>4</t>
  </si>
  <si>
    <t>-1272458311</t>
  </si>
  <si>
    <t>VV</t>
  </si>
  <si>
    <t>"B/11 - stáv. beton. dlažba chodníku - viz PD/501"        35</t>
  </si>
  <si>
    <t>"pro ZTI"                                                                              10,0*0,8</t>
  </si>
  <si>
    <t>Součet</t>
  </si>
  <si>
    <t>979051111</t>
  </si>
  <si>
    <t>Očištění desek nebo dlaždic se spárováním z kameniva těženého při překopech inženýrských sítí</t>
  </si>
  <si>
    <t>-340377998</t>
  </si>
  <si>
    <t>3</t>
  </si>
  <si>
    <t>113107112</t>
  </si>
  <si>
    <t>Odstranění podkladu pl do 50 m2 z kameniva těženého tl 200 mm</t>
  </si>
  <si>
    <t>262062202</t>
  </si>
  <si>
    <t>"pro ZTI"                                                                                10,0*0,8</t>
  </si>
  <si>
    <t>113107323</t>
  </si>
  <si>
    <t>Odstranění podkladu z kameniva drceného tl 300 mm strojně pl do 50 m2</t>
  </si>
  <si>
    <t>-1118156211</t>
  </si>
  <si>
    <t>"pro ZTI"                                          15,0*0,8</t>
  </si>
  <si>
    <t>5</t>
  </si>
  <si>
    <t>113107163</t>
  </si>
  <si>
    <t>Odstranění podkladu z kameniva drceného tl 300 mm strojně pl přes 50 do 200 m2</t>
  </si>
  <si>
    <t>493732406</t>
  </si>
  <si>
    <t>"B/09 - výměra dle PD/501"        82,5</t>
  </si>
  <si>
    <t>6</t>
  </si>
  <si>
    <t>113107342</t>
  </si>
  <si>
    <t>Odstranění podkladu živičného tl 100 mm strojně pl do 50 m2</t>
  </si>
  <si>
    <t>-1505028892</t>
  </si>
  <si>
    <t>7</t>
  </si>
  <si>
    <t>113107182</t>
  </si>
  <si>
    <t>Odstranění podkladu pl přes 50 do 200 m2 živičných tl 100 mm</t>
  </si>
  <si>
    <t>1509617374</t>
  </si>
  <si>
    <t>8</t>
  </si>
  <si>
    <t>113154114</t>
  </si>
  <si>
    <t>Frézování živičného krytu tl 100 mm pruh š 0,5 m pl do 500 m2 bez překážek v trase</t>
  </si>
  <si>
    <t>730345677</t>
  </si>
  <si>
    <t>"B/09 - dle PD/501"        82,5</t>
  </si>
  <si>
    <t>9</t>
  </si>
  <si>
    <t>113202111</t>
  </si>
  <si>
    <t>Vytrhání obrub krajníků obrubníků stojatých</t>
  </si>
  <si>
    <t>m</t>
  </si>
  <si>
    <t>-1920292247</t>
  </si>
  <si>
    <t>"B/09 - dle PD/501 - stáv. obrubníky"                              15+9</t>
  </si>
  <si>
    <t>"                              - stáv. krajníky"                                  15+9</t>
  </si>
  <si>
    <t>"B/11 - stáv. beton. dlažba chodníku - viz PD/501"         35</t>
  </si>
  <si>
    <t>Zemní práce</t>
  </si>
  <si>
    <t>10</t>
  </si>
  <si>
    <t>11120110x</t>
  </si>
  <si>
    <t>Odstranění křovin a stromů průměru kmene do 100 mm i s kořeny z celkové plochy do 1000 m2 vč. jejich likvidace a odvozu na skládku</t>
  </si>
  <si>
    <t>-733767659</t>
  </si>
  <si>
    <t>"předpokládané množství"             16,0*0,8</t>
  </si>
  <si>
    <t>121101102</t>
  </si>
  <si>
    <t>Sejmutí ornice s přemístěním na vzdálenost do 100 m</t>
  </si>
  <si>
    <t>m3</t>
  </si>
  <si>
    <t>1526256174</t>
  </si>
  <si>
    <t>"dle Bour.práce -1.NP-kosodélník"     24,5*(2,5+8,2)/2*0,1</t>
  </si>
  <si>
    <t>"u stávající asfalt. plochy"             16,0*6,0*0,1</t>
  </si>
  <si>
    <t>"rozšíření pod obruby"                  22,0*0,5*0,1</t>
  </si>
  <si>
    <t>12</t>
  </si>
  <si>
    <t>131201101</t>
  </si>
  <si>
    <t>Hloubení jam nezapažených v hornině tř. 3 objemu do 100 m3</t>
  </si>
  <si>
    <t>365132538</t>
  </si>
  <si>
    <t>"pro krček"                                          ((3,51+2,01)/2*3,66+(26,365+32,085)/2*3,26+(3,46+4,16)/2*2,72)*0,39</t>
  </si>
  <si>
    <t>"ODPOČET - ornice"                          ((10,6+15,7)/2*3,26+1/2*5,22*2,5)*0,1</t>
  </si>
  <si>
    <t>"ODPOČET - zpevněné plochy"        -(3,66*1,5+(14,6+14,2)/2*3,26+(3,46+4,16)/2*2,72)*0,2</t>
  </si>
  <si>
    <t>"u stávající asfalt. plochy"                16,0*6,0*(0,51-0,1)</t>
  </si>
  <si>
    <t>"rozšíření pod obruby"                      22,0*0,5*(0,51-0,1)</t>
  </si>
  <si>
    <t>13</t>
  </si>
  <si>
    <t>131201109</t>
  </si>
  <si>
    <t>Příplatek za lepivost u hloubení jam nezapažených v hornině tř. 3</t>
  </si>
  <si>
    <t>-405722110</t>
  </si>
  <si>
    <t>14</t>
  </si>
  <si>
    <t>132212101</t>
  </si>
  <si>
    <t>Hloubení rýh š do 600 mm ručním nebo pneum nářadím v soudržných horninách tř. 3</t>
  </si>
  <si>
    <t>1970247937</t>
  </si>
  <si>
    <t>"krček"             (3,51+32,085+2,01+26,44+3,1)*0,956*0,55</t>
  </si>
  <si>
    <t>"pro palisádu" (1,5+9,6+3*2,4)*0,35*0,4</t>
  </si>
  <si>
    <t>132212109</t>
  </si>
  <si>
    <t>Příplatek za lepivost u hloubení rýh š do 600 mm ručním nebo pneum nářadím v hornině tř. 3</t>
  </si>
  <si>
    <t>265729110</t>
  </si>
  <si>
    <t>16</t>
  </si>
  <si>
    <t>162301101</t>
  </si>
  <si>
    <t>Vodorovné přemístění do 500 m výkopku/sypaniny z horniny tř. 1 až 4</t>
  </si>
  <si>
    <t>-1140774264</t>
  </si>
  <si>
    <t>"zemina na zásypy - dočas.deponie a zpět"   37,333*2</t>
  </si>
  <si>
    <t>"ornice"                                                                 73,0*0,15</t>
  </si>
  <si>
    <t>17</t>
  </si>
  <si>
    <t>162501102</t>
  </si>
  <si>
    <t>Vodorovné přemístění do 3000 m výkopku/sypaniny z horniny tř. 1 až 4</t>
  </si>
  <si>
    <t>528854861</t>
  </si>
  <si>
    <t>na řízenou skládku:</t>
  </si>
  <si>
    <t>"výkopy celkem"                         23,808+81,388+37,867</t>
  </si>
  <si>
    <t>"ODPOČET - zásyp"                  -37,333</t>
  </si>
  <si>
    <t>"ODPOČET - ornice"                  -73,0*0,15</t>
  </si>
  <si>
    <t>18</t>
  </si>
  <si>
    <t>167101101</t>
  </si>
  <si>
    <t>Nakládání výkopku z hornin tř. 1 až 4 do 100 m3</t>
  </si>
  <si>
    <t>-325603185</t>
  </si>
  <si>
    <t>"ornice"                                                         73,0*0,15</t>
  </si>
  <si>
    <t>"zemina na zásypy - na dočas.deponii"   37,333</t>
  </si>
  <si>
    <t>19</t>
  </si>
  <si>
    <t>171201211</t>
  </si>
  <si>
    <t>Poplatek za uložení stavebního odpadu - zeminy a kameniva na skládce</t>
  </si>
  <si>
    <t>t</t>
  </si>
  <si>
    <t>513598151</t>
  </si>
  <si>
    <t>94,78*2,000</t>
  </si>
  <si>
    <t>20</t>
  </si>
  <si>
    <t>174101101</t>
  </si>
  <si>
    <t>Zásyp jam, šachet rýh nebo kolem objektů sypaninou se zhutněním</t>
  </si>
  <si>
    <t>-1594664461</t>
  </si>
  <si>
    <t>"výkopy celkem"                        37,518+35,305</t>
  </si>
  <si>
    <t>"ODPOČET"                             -((3,51+2,01)/2*2,66+(26,44+32,085)/2*2,46+(1/2*3,1*3,035))*(0,39-0,1)</t>
  </si>
  <si>
    <t xml:space="preserve">                                                 -(3,51+32,085+2,01+26,44+3,1)*0,65*0,55</t>
  </si>
  <si>
    <t>"B/10 - stáv. uliční vpusť"         (3,14*0,30*0,30)*1,0</t>
  </si>
  <si>
    <t>"výukový prostor-měří dle PD"     31,5*0,4</t>
  </si>
  <si>
    <t>181301102</t>
  </si>
  <si>
    <t>Rozprostření ornice tl vrstvy do 150 mm pl do 500 m2 v rovině nebo ve svahu do 1:5</t>
  </si>
  <si>
    <t>190577141</t>
  </si>
  <si>
    <t>"měří dle PD-zatrav. plocha ve výuk. prostoru"          73,0</t>
  </si>
  <si>
    <t>22</t>
  </si>
  <si>
    <t>180402111x</t>
  </si>
  <si>
    <t>Založení trávníku výsevem v rovině travní směs parková. Vč. chemického odplevelení plochy, hnojení umělým hnojivem na široko, zálévání, potřebného pokosení, shrabání s likvidací shrabků a ošetřování  po dobu 3 měsíců.</t>
  </si>
  <si>
    <t>-65034553</t>
  </si>
  <si>
    <t>23</t>
  </si>
  <si>
    <t>181951102</t>
  </si>
  <si>
    <t>Úprava pláně v hornině tř. 1 až 4 se zhutněním</t>
  </si>
  <si>
    <t>-1906745456</t>
  </si>
  <si>
    <t>"krček"          (3,51+2,01)/2*3,66+(26,365+32,085)/2*3,26+(3,46+4,16)/2*2,72</t>
  </si>
  <si>
    <t>"u stávající asfalt. plochy"                16,0*6,0</t>
  </si>
  <si>
    <t>"rozšíření pod obruby"                      22,0*0,5</t>
  </si>
  <si>
    <t>Zakládání</t>
  </si>
  <si>
    <t>24</t>
  </si>
  <si>
    <t>274321411</t>
  </si>
  <si>
    <t>Základové pasy ze ŽB tř. C 20/25</t>
  </si>
  <si>
    <t>666421743</t>
  </si>
  <si>
    <t>(3,51+32,085+2,01+26,44+3,1)*0,65*0,3</t>
  </si>
  <si>
    <t>25</t>
  </si>
  <si>
    <t>274351121</t>
  </si>
  <si>
    <t>Bednění základů pasů rovné zřízení</t>
  </si>
  <si>
    <t>-678335387</t>
  </si>
  <si>
    <t>(3,51+32,085+3,31+31,885)*0,65+(2,01+26,44+3,1+2,21+26,74+3,1)*0,65</t>
  </si>
  <si>
    <t>26</t>
  </si>
  <si>
    <t>274351122</t>
  </si>
  <si>
    <t>Bednění základů pasů rovné odstranění</t>
  </si>
  <si>
    <t>279782183</t>
  </si>
  <si>
    <t>27</t>
  </si>
  <si>
    <t>274361821</t>
  </si>
  <si>
    <t>Výztuž základových pásů betonářskou ocelí 10 505 (R)</t>
  </si>
  <si>
    <t>1855244308</t>
  </si>
  <si>
    <t>"přepokládané vyztužení  70kg/m3"    13,093*0,070</t>
  </si>
  <si>
    <t>Svislé a kompletní konstrukce</t>
  </si>
  <si>
    <t>28</t>
  </si>
  <si>
    <t>317234410</t>
  </si>
  <si>
    <t>Vyzdívka mezi nosníky z cihel pálených na MC</t>
  </si>
  <si>
    <t>927906313</t>
  </si>
  <si>
    <t>"B/07/1 - doplnění 3xI14, dl.1800mm"        (1,5*0,32*0,14)+(1,8*0,40*0,1)</t>
  </si>
  <si>
    <t>"B/07/2 - doplnění 3xI14, dl.2600mm"        (2,3*0,39*0,14)+(2,6*0,46*0,59)</t>
  </si>
  <si>
    <t>"B/02/2 - doplnění 3xI14, dl.3850mm"        (3,55*0,54*0,14)+(3,85*0,61*0,59)</t>
  </si>
  <si>
    <t>29</t>
  </si>
  <si>
    <t>317944323</t>
  </si>
  <si>
    <t>Válcované nosníky č.14 až 22 dodatečně osazované do připravených otvorů</t>
  </si>
  <si>
    <t>-482560117</t>
  </si>
  <si>
    <t>"B/07/1 - doplnění 3xI14, dl.1800mm"        1,8*14,3/1000*3</t>
  </si>
  <si>
    <t>"B/02/2 - doplnění 4xI14, dl.3850mm"        3,85*14,3/1000*4</t>
  </si>
  <si>
    <t>"B/07/2 - doplnění 3xI14, dl.2600mm"        2,6*14,3/1000*3</t>
  </si>
  <si>
    <t>30</t>
  </si>
  <si>
    <t>339921131</t>
  </si>
  <si>
    <t>Osazování betonových palisád do betonového základu v řadě výšky prvku do 0,5 m</t>
  </si>
  <si>
    <t>140347186</t>
  </si>
  <si>
    <t>"výukový prostor - stupně"    2,4+0,3</t>
  </si>
  <si>
    <t>31</t>
  </si>
  <si>
    <t>M</t>
  </si>
  <si>
    <t>59228308</t>
  </si>
  <si>
    <t>palisáda kruhová odlehčená D 20/40 17,5x20x40cm šedá</t>
  </si>
  <si>
    <t>kus</t>
  </si>
  <si>
    <t>-1036181754</t>
  </si>
  <si>
    <t>"2,7/0,175 = 16ks"           16</t>
  </si>
  <si>
    <t>32</t>
  </si>
  <si>
    <t>339921132</t>
  </si>
  <si>
    <t>Osazování betonových palisád do betonového základu v řadě výšky prvku přes 0,5 do 1 m</t>
  </si>
  <si>
    <t>-1375625263</t>
  </si>
  <si>
    <t>"výukový prostor"     9,6+2,4+2,0+0,3</t>
  </si>
  <si>
    <t>33</t>
  </si>
  <si>
    <t>59228310</t>
  </si>
  <si>
    <t>palisáda kruhová odlehčená D 20/60 17,5x20x60cm šedá</t>
  </si>
  <si>
    <t>-1762545628</t>
  </si>
  <si>
    <t>"14,3/0,175 = 82ks"       82</t>
  </si>
  <si>
    <t>34</t>
  </si>
  <si>
    <t>342272323</t>
  </si>
  <si>
    <t>Příčky tl 100 mm z pórobetonových přesných hladkých příčkovek objemové hmotnosti 500 kg/m3</t>
  </si>
  <si>
    <t>921251930</t>
  </si>
  <si>
    <t>"ozn. B/06"        1,68*3-1,25*1,97</t>
  </si>
  <si>
    <t>35</t>
  </si>
  <si>
    <t>342272523</t>
  </si>
  <si>
    <t>Příčky tl 150 mm z pórobetonových přesných hladkých příčkovek objemové hmotnosti 500 kg/m3 (U=0,654W/m2K)</t>
  </si>
  <si>
    <t>317403191</t>
  </si>
  <si>
    <t>"m.č. 101"                         (3,51+32,085+3,31+31,885+2,01+26,44+3,1+2,21+26,74+3,1)*0,5</t>
  </si>
  <si>
    <t>"ODPOČET - otvory"        -1,5*2*0,25-2,9*0,25*6-1,61*0,25-2,135*0,25</t>
  </si>
  <si>
    <t>36</t>
  </si>
  <si>
    <t>346244381</t>
  </si>
  <si>
    <t>Plentování jednostranné v do 200 mm válcovaných nosníků cihlami</t>
  </si>
  <si>
    <t>-217832788</t>
  </si>
  <si>
    <t>"B/07/1 - doplnění 3xI14, dl.1800mm"        1,8*0,14*2</t>
  </si>
  <si>
    <t>"B/07/2 - doplnění 3xI14, dl.2600mm"        2,3*0,14*2</t>
  </si>
  <si>
    <t>"B/02/2 - doplnění 3xI14, dl.3850mm"        3,55*0,14*2</t>
  </si>
  <si>
    <t>Vodorovné konstrukce</t>
  </si>
  <si>
    <t>37</t>
  </si>
  <si>
    <t>413232211</t>
  </si>
  <si>
    <t>Zazdívka zhlaví válcovaných nosníků v do 150 mm</t>
  </si>
  <si>
    <t>1332021883</t>
  </si>
  <si>
    <t>"ozn. B/07/2"        6</t>
  </si>
  <si>
    <t>"ozn. B/02/2"        8</t>
  </si>
  <si>
    <t>38</t>
  </si>
  <si>
    <t>430321515</t>
  </si>
  <si>
    <t>Schodišťová konstrukce a rampa ze ŽB tř. C 20/25</t>
  </si>
  <si>
    <t>1727447759</t>
  </si>
  <si>
    <t>"podbetonování stupňů - m.č.101/102"            0,66*0,5/2*2,2</t>
  </si>
  <si>
    <t>39</t>
  </si>
  <si>
    <t>434311115</t>
  </si>
  <si>
    <t>Schodišťové stupně dusané na terén z betonu tř. C 20/25 bez potěru</t>
  </si>
  <si>
    <t>-373996255</t>
  </si>
  <si>
    <t>"m.č.101/102"            3*2,2</t>
  </si>
  <si>
    <t>40</t>
  </si>
  <si>
    <t>434351141</t>
  </si>
  <si>
    <t>Zřízení bednění stupňů přímočarých schodišť</t>
  </si>
  <si>
    <t>1511964616</t>
  </si>
  <si>
    <t>"m.č.101/102"            3*2,2*(0,33+0,163)</t>
  </si>
  <si>
    <t>41</t>
  </si>
  <si>
    <t>434351142</t>
  </si>
  <si>
    <t>Odstranění bednění stupňů přímočarých schodišť</t>
  </si>
  <si>
    <t>1340421369</t>
  </si>
  <si>
    <t>Komunikace pozemní</t>
  </si>
  <si>
    <t>42</t>
  </si>
  <si>
    <t>564231111</t>
  </si>
  <si>
    <t>Podklad nebo podsyp ze štěrkopísku ŠP tl 100 mm</t>
  </si>
  <si>
    <t>1021548438</t>
  </si>
  <si>
    <t>"u stávající asfalt. plochy"             16,0*6,0</t>
  </si>
  <si>
    <t>"rozšíření pod obruby"                  22,0*0,5</t>
  </si>
  <si>
    <t>43</t>
  </si>
  <si>
    <t>564730011</t>
  </si>
  <si>
    <t>Podklad z kameniva hrubého drceného vel. 8-16 mm tl 100 mm</t>
  </si>
  <si>
    <t>-1928504767</t>
  </si>
  <si>
    <t>44</t>
  </si>
  <si>
    <t>564760111</t>
  </si>
  <si>
    <t>Podklad z kameniva hrubého drceného vel. 16-32 mm tl 200 mm</t>
  </si>
  <si>
    <t>1552132959</t>
  </si>
  <si>
    <t>45</t>
  </si>
  <si>
    <t>564851111</t>
  </si>
  <si>
    <t>Podklad ze štěrkodrtě ŠD tl 150 mm</t>
  </si>
  <si>
    <t>-1911962221</t>
  </si>
  <si>
    <t>"výukový prostor-měří dle PD"          31,5+66,3</t>
  </si>
  <si>
    <t>"dtto - schodišť.stupně"                      2*2,4*0,3</t>
  </si>
  <si>
    <t>46</t>
  </si>
  <si>
    <t>566901123</t>
  </si>
  <si>
    <t>Vyspravení podkladu po překopech ing sítí plochy do 15 m2 štěrkopískem tl. 200 mm</t>
  </si>
  <si>
    <t>-651869190</t>
  </si>
  <si>
    <t>47</t>
  </si>
  <si>
    <t>566901132</t>
  </si>
  <si>
    <t>Vyspravení podkladu po překopech ing sítí plochy do 15 m2 štěrkodrtí tl. 150 mm</t>
  </si>
  <si>
    <t>-1503007655</t>
  </si>
  <si>
    <t>48</t>
  </si>
  <si>
    <t>566901143</t>
  </si>
  <si>
    <t>Vyspravení podkladu po překopech ing sítí plochy do 15 m2 kamenivem hrubým drceným tl. 200 mm</t>
  </si>
  <si>
    <t>1298674629</t>
  </si>
  <si>
    <t>49</t>
  </si>
  <si>
    <t>572360112</t>
  </si>
  <si>
    <t>Vyspravení krytu komunikací po překopech plochy do 15 m2 studenou asfaltovou směsí tl 60 mm</t>
  </si>
  <si>
    <t>-820553887</t>
  </si>
  <si>
    <t>50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</si>
  <si>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</si>
  <si>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</si>
  <si>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1037102801</t>
  </si>
  <si>
    <t>"výukový prostor-měří dle PD"          31,5</t>
  </si>
  <si>
    <t>51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</si>
  <si>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</si>
  <si>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</si>
  <si>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557590297</t>
  </si>
  <si>
    <t>"výukový prostor-měří dle PD"          66,3</t>
  </si>
  <si>
    <t>52</t>
  </si>
  <si>
    <t>59245212</t>
  </si>
  <si>
    <t>dlažba zámková profilová základní 19,6x16,1x6 cm přírodní</t>
  </si>
  <si>
    <t>-255254495</t>
  </si>
  <si>
    <t>(32,94+66,3)*1,03</t>
  </si>
  <si>
    <t>53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</si>
  <si>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</si>
  <si>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</si>
  <si>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-1904489740</t>
  </si>
  <si>
    <t>54</t>
  </si>
  <si>
    <t>59245213</t>
  </si>
  <si>
    <t>dlažba zámková profilová základní 19,6x16,1x8 cm přírodní</t>
  </si>
  <si>
    <t>-1520865831</t>
  </si>
  <si>
    <t>96,0*1,03</t>
  </si>
  <si>
    <t>55</t>
  </si>
  <si>
    <t>596811120</t>
  </si>
  <si>
    <t>Kladení betonové dlažby komunikací pro pěší do lože z kameniva vel do 0,09 m2 plochy do 50 m2 - bude použita původní dlažba</t>
  </si>
  <si>
    <t>-1478016664</t>
  </si>
  <si>
    <t>Úpravy povrchů, podlahy a osazování výplní</t>
  </si>
  <si>
    <t>56</t>
  </si>
  <si>
    <t>612131101</t>
  </si>
  <si>
    <t>Cementový postřik vnitřních stěn nanášený celoplošně ručně</t>
  </si>
  <si>
    <t>-242401323</t>
  </si>
  <si>
    <t>"pod keram.obklad-měří dle kptl.781"         28,674</t>
  </si>
  <si>
    <t>57</t>
  </si>
  <si>
    <t>611142001</t>
  </si>
  <si>
    <t>Potažení vnitřních stropů sklovláknitým pletivem vtlačeným do tenkovrstvé hmoty</t>
  </si>
  <si>
    <t>1887320111</t>
  </si>
  <si>
    <t>"B/07/1 - doplnění 3xI14, dl.1800mm"        1,5*0,7</t>
  </si>
  <si>
    <t>"B/07/2 - doplnění 3xI14, dl.2600mm"         2,2*0,71</t>
  </si>
  <si>
    <t>"B/02/2 - doplnění 3xI14, dl.3850mm"         3,4*0,91</t>
  </si>
  <si>
    <t>58</t>
  </si>
  <si>
    <t>612135101</t>
  </si>
  <si>
    <t>Hrubá výplň rýh ve stěnách maltou jakékoli šířky rýhy</t>
  </si>
  <si>
    <t>-3750905</t>
  </si>
  <si>
    <t>"po odbour. markýze nad vstupem-předpokl.roz."         3,1*0,2</t>
  </si>
  <si>
    <t>59</t>
  </si>
  <si>
    <t>612315122</t>
  </si>
  <si>
    <t>Vápenná štuková omítka rýh ve stěnách šířky do 300 mm</t>
  </si>
  <si>
    <t>500867490</t>
  </si>
  <si>
    <t>60</t>
  </si>
  <si>
    <t>612142001</t>
  </si>
  <si>
    <t>Potažení vnitřních stěn sklovláknitým pletivem vtlačeným do tenkovrstvé hmoty</t>
  </si>
  <si>
    <t>-1807766910</t>
  </si>
  <si>
    <t>"ozn. B/06"        (1,68*3-1,25*1,97)*2</t>
  </si>
  <si>
    <t>61</t>
  </si>
  <si>
    <t>612311131</t>
  </si>
  <si>
    <t>Potažení vnitřních stěn vápenným štukem tloušťky do 3 mm</t>
  </si>
  <si>
    <t>-1169736611</t>
  </si>
  <si>
    <t>62</t>
  </si>
  <si>
    <t>612325302</t>
  </si>
  <si>
    <t>Vápenocementová štuková omítka ostění nebo nadpraží</t>
  </si>
  <si>
    <t>-2107988391</t>
  </si>
  <si>
    <t>"ozn. B/06/1"        (1,9+3*2+2,28+3*2)*0,30</t>
  </si>
  <si>
    <t>"ozn. B/07/1"        (2,1+2,1*2)*(0,41+0,3*2)</t>
  </si>
  <si>
    <t>"ozn. B/02/1"        (2,7+2,5*2)*(0,41+0,3*2)</t>
  </si>
  <si>
    <t>"ozn. B/07/2"        (2,2+2,5*2)+(0,46+0,3*2)</t>
  </si>
  <si>
    <t>"ozn. B/02/2"        (3,4+2,5*2)+(0,61+0,3*2)</t>
  </si>
  <si>
    <t>63</t>
  </si>
  <si>
    <t>612331121</t>
  </si>
  <si>
    <t>Cementová omítka hladká jednovrstvá vnitřních stěn nanášená ručně</t>
  </si>
  <si>
    <t>83265946</t>
  </si>
  <si>
    <t>64</t>
  </si>
  <si>
    <t>619995001</t>
  </si>
  <si>
    <t>Začištění omítek kolem oken, dveří, podlah nebo obkladů</t>
  </si>
  <si>
    <t>1063025664</t>
  </si>
  <si>
    <t>"ozn. B/06/1"        1,9+3,0*2+2,28+3,0*2</t>
  </si>
  <si>
    <t>"ozn. B/07/1"        2,1+2,1*2</t>
  </si>
  <si>
    <t>"ozn. B/02/1"        2,7+2,5*2</t>
  </si>
  <si>
    <t>"ozn. B/07/2"        2,2+2,5*2</t>
  </si>
  <si>
    <t>"ozn. B/02/2"        3,85+2,5*2</t>
  </si>
  <si>
    <t>65</t>
  </si>
  <si>
    <t>622131121</t>
  </si>
  <si>
    <t>Penetrace akrylát-silikon vnějších stěn nanášená ručně</t>
  </si>
  <si>
    <t>236765915</t>
  </si>
  <si>
    <t>"m.č.101"            (3,51+32,085+3,31+31,885+2,01+26,44+3,1+2,21+26,74+3,1)*1,25</t>
  </si>
  <si>
    <t>"ODPOČET"      -(2,8+2,72+2,9*6+1,6+2,135)*0,25</t>
  </si>
  <si>
    <t>66</t>
  </si>
  <si>
    <t>622211031</t>
  </si>
  <si>
    <t>Montáž kontaktního zateplení vnějších stěn z polystyrénových desek tl do 160 mm</t>
  </si>
  <si>
    <t>-1330906044</t>
  </si>
  <si>
    <t>67</t>
  </si>
  <si>
    <t>283763660</t>
  </si>
  <si>
    <t xml:space="preserve">deska soklová z extrudovaného polystyrénu  1250 x 600 x 140 mm	</t>
  </si>
  <si>
    <t>590100296</t>
  </si>
  <si>
    <t>161,324*1,02</t>
  </si>
  <si>
    <t>68</t>
  </si>
  <si>
    <t>622511111</t>
  </si>
  <si>
    <t>Tenkovrstvá akrylátová mozaiková střednězrnná omítka včetně penetrace vnějších stěn</t>
  </si>
  <si>
    <t>-677940752</t>
  </si>
  <si>
    <t>"m.č.101"            (3,51+32,085+3,31+31,885+2,01+26,44+3,1+2,21+26,74+3,1)*0,25+(0,06*0,25)*18</t>
  </si>
  <si>
    <t>69</t>
  </si>
  <si>
    <t>631311115</t>
  </si>
  <si>
    <t>Mazanina tl do 80 mm z betonu prostého tř. C 20/25</t>
  </si>
  <si>
    <t>-912743549</t>
  </si>
  <si>
    <t>((3,51+2,01)/2*2,5+(26,44+32,085)/2*2,1+(1/2*3,1*3,0))*0,1</t>
  </si>
  <si>
    <t>70</t>
  </si>
  <si>
    <t>631312141</t>
  </si>
  <si>
    <t>Doplnění rýh v dosavadních mazaninách betonem prostým</t>
  </si>
  <si>
    <t>-79531691</t>
  </si>
  <si>
    <t>"ozn. B/06/01"        (1,3*0,10*0,10)+(1,5*0,41*0,10)</t>
  </si>
  <si>
    <t>"ozn. B/07/2"          2,2*0,45*0,1</t>
  </si>
  <si>
    <t>"ozn. B/02/2"          3,4*0,61*0,1</t>
  </si>
  <si>
    <t>71</t>
  </si>
  <si>
    <t>631319173</t>
  </si>
  <si>
    <t>Příplatek k mazanině tl do 120 mm za stržení povrchu spodní vrstvy před vložením výztuže</t>
  </si>
  <si>
    <t>-1570611538</t>
  </si>
  <si>
    <t>72</t>
  </si>
  <si>
    <t>631362021</t>
  </si>
  <si>
    <t>Výztuž mazanin svařovanými sítěmi Kari</t>
  </si>
  <si>
    <t>2097566256</t>
  </si>
  <si>
    <t>"podkl. beton"        ((3,51+2,01)/2*2,5+(26,44+32,085)/2*2,1+(1/2*3,1*3,0))*4,44*1,15/1000</t>
  </si>
  <si>
    <t>73</t>
  </si>
  <si>
    <t>1881191372</t>
  </si>
  <si>
    <t>"podl./01 samonivelační beton"        ((3,61+1,905)/2*2,4+(23,635+32,035)/2*2+(2,1+2,8)/2*2,72)*2,02*1,15/1000</t>
  </si>
  <si>
    <t>74</t>
  </si>
  <si>
    <t>632453371</t>
  </si>
  <si>
    <t>Potěr betonový samonivelační tl  70 mm tř. C 20/25</t>
  </si>
  <si>
    <t>51853265</t>
  </si>
  <si>
    <t>"podl./02"       7,915*4,09</t>
  </si>
  <si>
    <t>75</t>
  </si>
  <si>
    <t>632453371x</t>
  </si>
  <si>
    <t>Potěr betonový samonivelační tl  75 mm tř. C 20/25</t>
  </si>
  <si>
    <t>444798690</t>
  </si>
  <si>
    <t>"podl./01"       (3,61+1,905)/2*2,4+(23,635+32,035)/2*2+(2,1+2,8)/2*2,72</t>
  </si>
  <si>
    <t>76</t>
  </si>
  <si>
    <t>632481213</t>
  </si>
  <si>
    <t>Separační vrstva z PE fólie</t>
  </si>
  <si>
    <t>860101985</t>
  </si>
  <si>
    <t>77</t>
  </si>
  <si>
    <t>632481x01</t>
  </si>
  <si>
    <t xml:space="preserve">Přípl. za vložení sítě KARI do potěru </t>
  </si>
  <si>
    <t>-235085920</t>
  </si>
  <si>
    <t>"podl./01 samonivelační beton"        (3,61+1,905)/2*2,4+(23,635+32,035)/2*2+(2,1+2,8)/2*2,72</t>
  </si>
  <si>
    <t>78</t>
  </si>
  <si>
    <t>635111141</t>
  </si>
  <si>
    <t>Násyp pod podlahy z hrubého kameniva 8-32 s udusáním</t>
  </si>
  <si>
    <t>562690668</t>
  </si>
  <si>
    <t>((2,3+3,3)/2*1,9+(26,8+31,7)/2*1,5+(1/2*3,1*2,375))*0,1</t>
  </si>
  <si>
    <t>79</t>
  </si>
  <si>
    <t>637121112</t>
  </si>
  <si>
    <t>Okapový chodník z kačírku tl 150 mm s udusáním</t>
  </si>
  <si>
    <t>-596533736</t>
  </si>
  <si>
    <t>"kačírek okolo spoj.krčku"                 (3,9+29,5+1,7+17,6)*0,3</t>
  </si>
  <si>
    <t>80</t>
  </si>
  <si>
    <t>642944221</t>
  </si>
  <si>
    <t>Osazování ocelových zárubní dodatečné pl přes 2,5 m2</t>
  </si>
  <si>
    <t>2018510910</t>
  </si>
  <si>
    <t>"ozn. B/06"        1</t>
  </si>
  <si>
    <t>81</t>
  </si>
  <si>
    <t>553311230</t>
  </si>
  <si>
    <t>zárubeň ocelová pro běžné zdění H 110 1250 dvoukřídlá</t>
  </si>
  <si>
    <t>-1288384276</t>
  </si>
  <si>
    <t>91</t>
  </si>
  <si>
    <t>Doplňující konstrukce a práce pozemních komunikací, letišť a ploch</t>
  </si>
  <si>
    <t>82</t>
  </si>
  <si>
    <t>916231212</t>
  </si>
  <si>
    <t>Osazení chodníkového obrubníku betonového stojatého bez boční opěry do lože z betonu prostého</t>
  </si>
  <si>
    <t>274783375</t>
  </si>
  <si>
    <t>"výuk.prostor dlažba/zeleň"              5,5</t>
  </si>
  <si>
    <t>"kačírek okolo spoj.krčku"                 3,9+29,5+0,3+1,7+17,6</t>
  </si>
  <si>
    <t>83</t>
  </si>
  <si>
    <t>59217011</t>
  </si>
  <si>
    <t>obrubník betonový zahradní 50x5x20 cm</t>
  </si>
  <si>
    <t>-1553680062</t>
  </si>
  <si>
    <t>58,5*2*1,01</t>
  </si>
  <si>
    <t>84</t>
  </si>
  <si>
    <t>916131113</t>
  </si>
  <si>
    <t>Osazení silničního obrubníku betonového ležatého s boční opěrou do lože z betonu prostého</t>
  </si>
  <si>
    <t>1394476411</t>
  </si>
  <si>
    <t>"u stávající asfalt. plochy"             16,0+6,0</t>
  </si>
  <si>
    <t>85</t>
  </si>
  <si>
    <t>59217033</t>
  </si>
  <si>
    <t>obrubník betonový silniční 100x10x30 cm</t>
  </si>
  <si>
    <t>-1405819638</t>
  </si>
  <si>
    <t>22,0*1,01</t>
  </si>
  <si>
    <t>86</t>
  </si>
  <si>
    <t>919726121</t>
  </si>
  <si>
    <t>Geotextilie pro ochranu, separaci a filtraci netkaná měrná hmotnost do 200 g/m2</t>
  </si>
  <si>
    <t>-1926569955</t>
  </si>
  <si>
    <t>"pod kačírek okolo spoj.krčku"                 (3,9+29,5+1,7+17,6)*0,3</t>
  </si>
  <si>
    <t>87</t>
  </si>
  <si>
    <t>919731122</t>
  </si>
  <si>
    <t>Zarovnání styčné plochy podkladu nebo krytu živičného tl do 100 mm</t>
  </si>
  <si>
    <t>1497280838</t>
  </si>
  <si>
    <t>88</t>
  </si>
  <si>
    <t>919735112</t>
  </si>
  <si>
    <t>Řezání stávajícího živičného krytu hl do 100 mm</t>
  </si>
  <si>
    <t>-1255189759</t>
  </si>
  <si>
    <t>"stávající komunikace v místě napojení na novou dlažbu"    16,5</t>
  </si>
  <si>
    <t>94</t>
  </si>
  <si>
    <t>Lešení a stavební výtahy</t>
  </si>
  <si>
    <t>89</t>
  </si>
  <si>
    <t>941111111</t>
  </si>
  <si>
    <t>Montáž lešení řadového trubkového lehkého s podlahami zatížení do 200 kg/m2 š do 0,9 m v do 10 m</t>
  </si>
  <si>
    <t>-2080541142</t>
  </si>
  <si>
    <t>"spoj. chodba/1"        (1,9+21+7,3+4,69+3,6+0,9+32,5)*(3,46-1,8)</t>
  </si>
  <si>
    <t>"spoj. chodba/2"        (7,915*2)*(7,45-1,8)</t>
  </si>
  <si>
    <t>90</t>
  </si>
  <si>
    <t>941111211</t>
  </si>
  <si>
    <t>Příplatek k lešení řadovému trubkovému lehkému s podlahami š 0,9 m v 10 m za první a ZKD den použití</t>
  </si>
  <si>
    <t>-439210810</t>
  </si>
  <si>
    <t>130,5*30</t>
  </si>
  <si>
    <t>941111811</t>
  </si>
  <si>
    <t>Demontáž lešení řadového trubkového lehkého s podlahami zatížení do 200 kg/m2 š do 0,9 m v do 10 m</t>
  </si>
  <si>
    <t>-178709741</t>
  </si>
  <si>
    <t>92</t>
  </si>
  <si>
    <t>949101111</t>
  </si>
  <si>
    <t>Lešení pomocné pro objekty pozemních staveb s lešeňovou podlahou v do 1,9 m zatížení do 150 kg/m2</t>
  </si>
  <si>
    <t>-1293383420</t>
  </si>
  <si>
    <t>"ozn. B/02/1"        2,5*1,2*2</t>
  </si>
  <si>
    <t>"ozn. B/06/1"        (1,8*1,2)*2+(1,5+2)*1,2</t>
  </si>
  <si>
    <t>"ozn. B/07/1"        2*1,2*2</t>
  </si>
  <si>
    <t>"m.č.101"              62,67</t>
  </si>
  <si>
    <t>"přesah m.č.101" (1/2*7,5*2)+(4,69*2)</t>
  </si>
  <si>
    <t>"ozn. B/07/2"        3*1,2*2</t>
  </si>
  <si>
    <t>"ozn. B/02/2"        (3,4+4)*1,2</t>
  </si>
  <si>
    <t>"ozn. B/06/2"        1,5*1,2*2</t>
  </si>
  <si>
    <t>95</t>
  </si>
  <si>
    <t>Různé dokončovací konstrukce a práce pozemních staveb</t>
  </si>
  <si>
    <t>93</t>
  </si>
  <si>
    <t>952901111</t>
  </si>
  <si>
    <t>Vyčištění budov bytové a občanské výstavby při výšce podlaží do 4 m</t>
  </si>
  <si>
    <t>-703248975</t>
  </si>
  <si>
    <t>"spoj.chodba/1"        (3,61+1,905)/2*2,7+(26,365+29,235)/2*2,34+(2,4+3,3)/2*4,69</t>
  </si>
  <si>
    <t>"spoj.chodba/2"        7,915*4,39+3*3,4+3*3,4</t>
  </si>
  <si>
    <t>952902031</t>
  </si>
  <si>
    <t>Čištění budov omytí hladkých podlah</t>
  </si>
  <si>
    <t>-2026500468</t>
  </si>
  <si>
    <t>"m.č.102"        12,61+30,0*1,0</t>
  </si>
  <si>
    <t>"B/06,07"        4,5*1,68+2*3</t>
  </si>
  <si>
    <t>9300 41</t>
  </si>
  <si>
    <t>Dod+mtž panel na basket s košem a síťkou pro venkovní použití vč. dod. a osazení nosné ocel. k-ce, zamních prací a betonu</t>
  </si>
  <si>
    <t>soub</t>
  </si>
  <si>
    <t>1409450685</t>
  </si>
  <si>
    <t>96</t>
  </si>
  <si>
    <t>Bourání a podchycování konstrukcí</t>
  </si>
  <si>
    <t>712300833</t>
  </si>
  <si>
    <t>Odstranění povlakové krytiny střech do 10° třívrstvé</t>
  </si>
  <si>
    <t>5320414</t>
  </si>
  <si>
    <t>"B/03"           35,5</t>
  </si>
  <si>
    <t>97</t>
  </si>
  <si>
    <t>764001821</t>
  </si>
  <si>
    <t>Demontáž krytiny ze svitků nebo tabulí do suti</t>
  </si>
  <si>
    <t>-1481920055</t>
  </si>
  <si>
    <t>"markýza nad vstupem-předpokl.roz."         (3,1+2*0,15)*(1,2+0,15+0,2)</t>
  </si>
  <si>
    <t>98</t>
  </si>
  <si>
    <t>764002851</t>
  </si>
  <si>
    <t>Demontáž oplechování parapetů do suti</t>
  </si>
  <si>
    <t>1914266824</t>
  </si>
  <si>
    <t>"B/01/01"         2,2</t>
  </si>
  <si>
    <t>"B/01/2"          3,45</t>
  </si>
  <si>
    <t>"B/06/2"          1,77</t>
  </si>
  <si>
    <t>99</t>
  </si>
  <si>
    <t>764004801</t>
  </si>
  <si>
    <t>Demontáž podokapního žlabu do suti</t>
  </si>
  <si>
    <t>33536844</t>
  </si>
  <si>
    <t>"B/04"       4,8</t>
  </si>
  <si>
    <t>100</t>
  </si>
  <si>
    <t>764004861</t>
  </si>
  <si>
    <t>Demontáž svodu do suti</t>
  </si>
  <si>
    <t>-1638837949</t>
  </si>
  <si>
    <t>"B/04"       4,5</t>
  </si>
  <si>
    <t>101</t>
  </si>
  <si>
    <t>766421812</t>
  </si>
  <si>
    <t>Demontáž truhlářského obložení podhledů (umakart)</t>
  </si>
  <si>
    <t>1379881895</t>
  </si>
  <si>
    <t>"B/05/1 - výměra dle PD/501"        13</t>
  </si>
  <si>
    <t>102</t>
  </si>
  <si>
    <t>766421822</t>
  </si>
  <si>
    <t>Demontáž truhlářského obložení podhledů podkladových roštů</t>
  </si>
  <si>
    <t>684873272</t>
  </si>
  <si>
    <t>"B/04/1 - výměra dle PD/501"        13</t>
  </si>
  <si>
    <t>103</t>
  </si>
  <si>
    <t>766441821</t>
  </si>
  <si>
    <t>Demontáž parapetních desek dřevěných nebo plastových šířky do 30 cm délky přes 1,0 m</t>
  </si>
  <si>
    <t>-132998532</t>
  </si>
  <si>
    <t>"B/01/1"        1</t>
  </si>
  <si>
    <t>"B/01/2"        1</t>
  </si>
  <si>
    <t>"B/06/2"        1</t>
  </si>
  <si>
    <t>104</t>
  </si>
  <si>
    <t>776201812</t>
  </si>
  <si>
    <t>Demontáž povlakových podlahovin lepených ručně s podložkou</t>
  </si>
  <si>
    <t>1379647661</t>
  </si>
  <si>
    <t>"B/04/1 - výměra dle PD/501"        13,6</t>
  </si>
  <si>
    <t>105</t>
  </si>
  <si>
    <t>776410811</t>
  </si>
  <si>
    <t>Demontáž soklíků nebo lišt pryžových nebo plastových</t>
  </si>
  <si>
    <t>1764485890</t>
  </si>
  <si>
    <t>"B/04/1"        4,6*2+2,8+1+0,6*2</t>
  </si>
  <si>
    <t>106</t>
  </si>
  <si>
    <t>776991821</t>
  </si>
  <si>
    <t>Ostatní práce odstranění lepidla ručně z podlah</t>
  </si>
  <si>
    <t>-503491002</t>
  </si>
  <si>
    <t>107</t>
  </si>
  <si>
    <t>130901121</t>
  </si>
  <si>
    <t>Bourání kcí v hloubených vykopávkách ze zdiva z betonu prostého ručně</t>
  </si>
  <si>
    <t>1102243114</t>
  </si>
  <si>
    <t>"B/10 - stáv. uliční vpusť"        (3,14*0,30*0,30)*1</t>
  </si>
  <si>
    <t>108</t>
  </si>
  <si>
    <t>899201211</t>
  </si>
  <si>
    <t>Demontáž mříží litinových včetně rámů hmotnosti do 50 kg</t>
  </si>
  <si>
    <t>-966339476</t>
  </si>
  <si>
    <t>"B/10 - stáv. uliční vpusť"        1</t>
  </si>
  <si>
    <t>109</t>
  </si>
  <si>
    <t>961044111</t>
  </si>
  <si>
    <t>Bourání základů z betonu prostého</t>
  </si>
  <si>
    <t>-466678013</t>
  </si>
  <si>
    <t>"B/08/1"        (1,2*3)*0,185+(1,5*3,3)*0,185+(1,8*3,6)*0,185+(1,8*3,6*0,5)</t>
  </si>
  <si>
    <t>110</t>
  </si>
  <si>
    <t>962031132</t>
  </si>
  <si>
    <t>Bourání příček z cihel pálených na MVC tl do 100 mm</t>
  </si>
  <si>
    <t>-1787841461</t>
  </si>
  <si>
    <t>"ozn. B/06/1"        1,4*3-1,25*1,97</t>
  </si>
  <si>
    <t>111</t>
  </si>
  <si>
    <t>962032314</t>
  </si>
  <si>
    <t>Bourání pilířů cihelných z dutých nebo plných cihel pálených i nepálených na jakoukoli maltu</t>
  </si>
  <si>
    <t>-380253051</t>
  </si>
  <si>
    <t>"B/01/2"        0,2*0,18*2,87</t>
  </si>
  <si>
    <t>112</t>
  </si>
  <si>
    <t>963051113</t>
  </si>
  <si>
    <t>Bourání ŽB stropů deskových tl přes 80 mm</t>
  </si>
  <si>
    <t>-1820639134</t>
  </si>
  <si>
    <t>"markýza nad vstupem-předpokl.roz."         3,1*1,2*0,2</t>
  </si>
  <si>
    <t>113</t>
  </si>
  <si>
    <t>966079851</t>
  </si>
  <si>
    <t>Přerušení různých ocelových profilů průřezu do 100 mm2</t>
  </si>
  <si>
    <t>1063824280</t>
  </si>
  <si>
    <t>"markýza nad vstupem-předpokl.množ"         3,1*15+0,5</t>
  </si>
  <si>
    <t>114</t>
  </si>
  <si>
    <t>965042141</t>
  </si>
  <si>
    <t>Bourání podkladů pod dlažby nebo mazanin betonových tl do 100 mm pl přes 4 m2</t>
  </si>
  <si>
    <t>1301555447</t>
  </si>
  <si>
    <t>"B/03 - předpokl.tl."           35,5*0,07</t>
  </si>
  <si>
    <t>115</t>
  </si>
  <si>
    <t>965082933</t>
  </si>
  <si>
    <t>Odstranění násypů pod podlahami tl do 200 mm pl přes 2 m2</t>
  </si>
  <si>
    <t>-972215368</t>
  </si>
  <si>
    <t>"B/03 - předpokl.tl."           35,5*0,20</t>
  </si>
  <si>
    <t>116</t>
  </si>
  <si>
    <t>965081312</t>
  </si>
  <si>
    <t>Bourání podlah z dlaždic betonových, teracových nebo čedičových tl do 20 mm plochy do 1 m2</t>
  </si>
  <si>
    <t>-1298268098</t>
  </si>
  <si>
    <t>"ozn. B/06/1"        1,3*0,6</t>
  </si>
  <si>
    <t>117</t>
  </si>
  <si>
    <t>967031132</t>
  </si>
  <si>
    <t>Přisekání rovných ostění v cihelném zdivu na MV nebo MVC</t>
  </si>
  <si>
    <t>-567135758</t>
  </si>
  <si>
    <t>"B/02/1"        0,9*0,4*2</t>
  </si>
  <si>
    <t>"B/07/1"        2,1*0,4*2</t>
  </si>
  <si>
    <t>"B/02/2"        0,61*2,5*2</t>
  </si>
  <si>
    <t>"B/07/2"        0,46*2,5*2</t>
  </si>
  <si>
    <t>118</t>
  </si>
  <si>
    <t>968062357</t>
  </si>
  <si>
    <t>Vybourání dřevěných rámů oken dvojitých včetně křídel pl přes 4 m2</t>
  </si>
  <si>
    <t>689296721</t>
  </si>
  <si>
    <t>"B/01/1"         2,2*2,2</t>
  </si>
  <si>
    <t>"B/01/2"        3,45*2,87</t>
  </si>
  <si>
    <t>"B/06/2"        1,77*2,87</t>
  </si>
  <si>
    <t>119</t>
  </si>
  <si>
    <t>968072456</t>
  </si>
  <si>
    <t>Vybourání kovových dveřních zárubní pl přes 2 m2</t>
  </si>
  <si>
    <t>131654231</t>
  </si>
  <si>
    <t>"ozn. B/06/1"        1,25*1,97</t>
  </si>
  <si>
    <t>120</t>
  </si>
  <si>
    <t>971033651</t>
  </si>
  <si>
    <t>Vybourání otvorů ve zdivu cihelném pl do 4 m2 na MVC nebo MV tl do 600 mm</t>
  </si>
  <si>
    <t>-1338676060</t>
  </si>
  <si>
    <t>"B/02/1"        2,2*0,9*0,4</t>
  </si>
  <si>
    <t>"B/07/1"        1,5*2,1*0,4</t>
  </si>
  <si>
    <t>"B/02/2"        3,45*0,47*0,61</t>
  </si>
  <si>
    <t>"B/07/2"        2,2*2,6*0,46</t>
  </si>
  <si>
    <t>121</t>
  </si>
  <si>
    <t>973031325</t>
  </si>
  <si>
    <t>Vysekání kapes ve zdivu cihelném na MV nebo MVC pl do 0,10 m2 hl do 300 mm</t>
  </si>
  <si>
    <t>-1218310839</t>
  </si>
  <si>
    <t>"B/02/02"        2+2</t>
  </si>
  <si>
    <t>122</t>
  </si>
  <si>
    <t>973031812</t>
  </si>
  <si>
    <t>Vysekání kapes ve zdivu cihelném na MV nebo MVC pro zavázání příček tl do 100 mm</t>
  </si>
  <si>
    <t>2001779091</t>
  </si>
  <si>
    <t>"ozn. B/06/1"         3*2</t>
  </si>
  <si>
    <t>123</t>
  </si>
  <si>
    <t>974031664</t>
  </si>
  <si>
    <t>Vysekání rýh ve zdivu cihelném pro vtahování nosníků hl do 150 mm v do 150 mm</t>
  </si>
  <si>
    <t>-1448805616</t>
  </si>
  <si>
    <t>"B/07/1"        1,8*3</t>
  </si>
  <si>
    <t>124</t>
  </si>
  <si>
    <t>976071111</t>
  </si>
  <si>
    <t>Vybourání kovových madel a zábradlí</t>
  </si>
  <si>
    <t>422218445</t>
  </si>
  <si>
    <t>"B/08/1"        1,8</t>
  </si>
  <si>
    <t>125</t>
  </si>
  <si>
    <t>976085411</t>
  </si>
  <si>
    <t>Vybourání čistících rohoží</t>
  </si>
  <si>
    <t>-237594673</t>
  </si>
  <si>
    <t>"B/08/1"        2</t>
  </si>
  <si>
    <t>997</t>
  </si>
  <si>
    <t>Přesun sutě</t>
  </si>
  <si>
    <t>126</t>
  </si>
  <si>
    <t>997013112</t>
  </si>
  <si>
    <t>Vnitrostaveništní doprava suti a vybouraných hmot pro budovy v do 9 m s použitím mechanizace</t>
  </si>
  <si>
    <t>-1873012390</t>
  </si>
  <si>
    <t>"měří dle rekapitulace kptl.96 "                              43,089</t>
  </si>
  <si>
    <t>"odpočet s omezením mechanizace cca 1/3"    -43,089/3</t>
  </si>
  <si>
    <t>127</t>
  </si>
  <si>
    <t>997013152</t>
  </si>
  <si>
    <t>Vnitrostaveništní doprava suti a vybouraných hmot pro budovy v do 9 m s omezením mechanizace</t>
  </si>
  <si>
    <t>-1415516387</t>
  </si>
  <si>
    <t>"předpoklad s omezením mechanizace cca 1/3"    43,089/3</t>
  </si>
  <si>
    <t>128</t>
  </si>
  <si>
    <t>9970135</t>
  </si>
  <si>
    <t xml:space="preserve">Odvoz kovové suti do sběrných surovin - do ceny zohlednit výtěžnost ze získané kovové suti			_x000D_
</t>
  </si>
  <si>
    <t>892741274</t>
  </si>
  <si>
    <t>"dle kptl. 96-klemp.prvky+poklop"   (0,031+0,012+0,012+0,018)*0,8+0,05</t>
  </si>
  <si>
    <t>129</t>
  </si>
  <si>
    <t>997013501</t>
  </si>
  <si>
    <t>Odvoz suti a vybouraných hmot na skládku nebo meziskládku do 1 km se složením</t>
  </si>
  <si>
    <t>-1827962637</t>
  </si>
  <si>
    <t>"odpočet kovové suti"                                              -0,108</t>
  </si>
  <si>
    <t>130</t>
  </si>
  <si>
    <t>997013509</t>
  </si>
  <si>
    <t>Příplatek k odvozu suti a vybouraných hmot na skládku ZKD 1 km přes 1 km</t>
  </si>
  <si>
    <t>-755986993</t>
  </si>
  <si>
    <t>42,981*2</t>
  </si>
  <si>
    <t>131</t>
  </si>
  <si>
    <t>997013802</t>
  </si>
  <si>
    <t>Poplatek za uložení na skládce (skládkovné) stavebního odpadu železobetonového kód odpadu 170 101</t>
  </si>
  <si>
    <t>-1758907287</t>
  </si>
  <si>
    <t>"měří dle kptl.96 "        12,042+1,786+5,467+0,046</t>
  </si>
  <si>
    <t>132</t>
  </si>
  <si>
    <t>997013803</t>
  </si>
  <si>
    <t>Poplatek za uložení na skládce (skládkovné) stavebního odpadu cihelného kód odpadu 170 102</t>
  </si>
  <si>
    <t>-1904095251</t>
  </si>
  <si>
    <t>"měří dle kptl.96 "       0,228+0,185+0,426+10,21+9,94+0,124+0,42+0,227</t>
  </si>
  <si>
    <t>133</t>
  </si>
  <si>
    <t>997013831</t>
  </si>
  <si>
    <t>Poplatek za uložení na skládce (skládkovné) stavebního odpadu směsného kód odpadu 170 904</t>
  </si>
  <si>
    <t>-75925571</t>
  </si>
  <si>
    <t>"odpočet želbet. suti"                                              -19,341</t>
  </si>
  <si>
    <t>"odpočet keramk. suti"                                            -21,70</t>
  </si>
  <si>
    <t>134</t>
  </si>
  <si>
    <t>997221551</t>
  </si>
  <si>
    <t>Vodorovná doprava suti ze sypkých materiálů do 1 km</t>
  </si>
  <si>
    <t>1306360529</t>
  </si>
  <si>
    <t>"měří dle rekapitulace kptl. 11"    124,37</t>
  </si>
  <si>
    <t>135</t>
  </si>
  <si>
    <t>997221559</t>
  </si>
  <si>
    <t>Příplatek ZKD 1 km u vodorovné dopravy suti ze sypkých materiálů</t>
  </si>
  <si>
    <t>-1786276124</t>
  </si>
  <si>
    <t>"na řízenou skládku" 124,37*2</t>
  </si>
  <si>
    <t>136</t>
  </si>
  <si>
    <t>997221815</t>
  </si>
  <si>
    <t>Poplatek za uložení na skládce (skládkovné) stavebního odpadu betonového kód odpadu 170 101</t>
  </si>
  <si>
    <t>93410172</t>
  </si>
  <si>
    <t>"měří dle rekapitulace kptl. 11"    17,015+10,965</t>
  </si>
  <si>
    <t>137</t>
  </si>
  <si>
    <t>997221845</t>
  </si>
  <si>
    <t xml:space="preserve">Poplatek za uložení na skládce (skládkovné) odpadu asfaltového bez dehtu </t>
  </si>
  <si>
    <t>1946845203</t>
  </si>
  <si>
    <t>"měří dle rekapitulace kptl. 11"    2,64+18,15+21,12</t>
  </si>
  <si>
    <t>138</t>
  </si>
  <si>
    <t>997221855</t>
  </si>
  <si>
    <t>Poplatek za uložení na skládce (skládkovné) zeminy a kameniva kód odpadu 170 504</t>
  </si>
  <si>
    <t>884441809</t>
  </si>
  <si>
    <t>"měří dle rekapitulace kptl. 11"    124,37-27,98-41,91</t>
  </si>
  <si>
    <t>998</t>
  </si>
  <si>
    <t>Přesun hmot</t>
  </si>
  <si>
    <t>139</t>
  </si>
  <si>
    <t>998014221</t>
  </si>
  <si>
    <t>Přesun hmot pro budovy vícepodlažní v do 18 m z kovových dílců</t>
  </si>
  <si>
    <t>277980603</t>
  </si>
  <si>
    <t>PSV</t>
  </si>
  <si>
    <t>Práce a dodávky PSV</t>
  </si>
  <si>
    <t>711</t>
  </si>
  <si>
    <t>Izolace proti vodě, vlhkosti a plynům</t>
  </si>
  <si>
    <t>140</t>
  </si>
  <si>
    <t>711471x01</t>
  </si>
  <si>
    <t>Dod.+ mont. homogenní izolační fólie na bázi PVC-P, tl. 0,8mm vč. všechm systémových doplňků</t>
  </si>
  <si>
    <t>631189239</t>
  </si>
  <si>
    <t>(3,51+2,01)/2*2,5+(26,44+32,085)/2*2,1+(1/2*3,1*3,0)</t>
  </si>
  <si>
    <t>141</t>
  </si>
  <si>
    <t>998711101</t>
  </si>
  <si>
    <t>Přesun hmot tonážní pro izolace proti vodě, vlhkosti a plynům v objektech výšky do 6 m</t>
  </si>
  <si>
    <t>-442279979</t>
  </si>
  <si>
    <t>712</t>
  </si>
  <si>
    <t>Povlakové krytiny</t>
  </si>
  <si>
    <t>142</t>
  </si>
  <si>
    <t>71210-01</t>
  </si>
  <si>
    <t>Dod+mtž střešní hydroizolační fólie z PVC-P tl.1,5mm, mechanické kotvení do nosné k-ce skrz TI. Vše vč. všech syst. doplňků, ztužujících a ukončovacích prvků, spojovacích a kotevních prostředků. Výměra = rozvinutá plocha.</t>
  </si>
  <si>
    <t>-2125923737</t>
  </si>
  <si>
    <t>"stř./01"        (3,61+1,905)/2*2,34+(26,365+32,045)/2*2,34+(2,5+3,3)/2*2,8+(1/2*7,3*2)+(4,69*2)</t>
  </si>
  <si>
    <t>"stř./02"        (7,915+0,2*2)*(4,39+2*0,1)+(3,15+0,2+0,1)*0,5</t>
  </si>
  <si>
    <t>143</t>
  </si>
  <si>
    <t>998712101</t>
  </si>
  <si>
    <t>Přesun hmot tonážní tonážní pro krytiny povlakové v objektech v do 6 m</t>
  </si>
  <si>
    <t>-1244012310</t>
  </si>
  <si>
    <t>713</t>
  </si>
  <si>
    <t>Izolace tepelné</t>
  </si>
  <si>
    <t>144</t>
  </si>
  <si>
    <t>713121111</t>
  </si>
  <si>
    <t>Montáž izolace tepelné podlah volně kladenými rohožemi, pásy, dílci, deskami 1 vrstva</t>
  </si>
  <si>
    <t>-713465851</t>
  </si>
  <si>
    <t>145</t>
  </si>
  <si>
    <t>283759900</t>
  </si>
  <si>
    <t>deska z pěnového polystyrenu 1000 x 500 x 140 mm</t>
  </si>
  <si>
    <t>-588699666</t>
  </si>
  <si>
    <t>"podl./01"        68,952*1,02</t>
  </si>
  <si>
    <t>146</t>
  </si>
  <si>
    <t>713121111x</t>
  </si>
  <si>
    <t>Montáž izolace tepelné podlah volně kladenými deskami 1 vrstva - ve spádu tl.45-360mm</t>
  </si>
  <si>
    <t>-1734835765</t>
  </si>
  <si>
    <t>147</t>
  </si>
  <si>
    <t>283759x01</t>
  </si>
  <si>
    <t>desky z pěnového polystyrenu ve spádu tl.45-360mm</t>
  </si>
  <si>
    <t>-584291705</t>
  </si>
  <si>
    <t>"podl./02"       7,915*4,09*(0,045+0,36)/2*1,02</t>
  </si>
  <si>
    <t>148</t>
  </si>
  <si>
    <t>713141151</t>
  </si>
  <si>
    <t>Montáž izolace tepelné střech plochých kladené volně 1 vrstva rohoží, pásů, dílců, desek , kotvení je součástí pol. 71210-01</t>
  </si>
  <si>
    <t>-319011877</t>
  </si>
  <si>
    <t>"stř/01"        (3,61+1,905)/2*2,04+(26,365+32,045)/2*2,34+(2,5+3,3)/2*2,8+(1/2*7,3*2)+(4,69*2)</t>
  </si>
  <si>
    <t>"stř./02"       7,915*4,09</t>
  </si>
  <si>
    <t>149</t>
  </si>
  <si>
    <t>631480110x</t>
  </si>
  <si>
    <t xml:space="preserve">deska minerální střešní izolační tl. 220 mm  </t>
  </si>
  <si>
    <t>-158905600</t>
  </si>
  <si>
    <t>"stř./01"        98,768*1,02</t>
  </si>
  <si>
    <t>"stř./02"       7,915*4,09*1,02</t>
  </si>
  <si>
    <t>150</t>
  </si>
  <si>
    <t>713151141</t>
  </si>
  <si>
    <t>Montáž izolace tepelné střech parotěsné fólie tl do 5 mm</t>
  </si>
  <si>
    <t>2104433740</t>
  </si>
  <si>
    <t>"stř./01"          98,765</t>
  </si>
  <si>
    <t>"stř./02"         7,915*4,09</t>
  </si>
  <si>
    <t>151</t>
  </si>
  <si>
    <t>28329234</t>
  </si>
  <si>
    <t>fólie parotěsná lehkého typu LDPE</t>
  </si>
  <si>
    <t>61947224</t>
  </si>
  <si>
    <t>"stř./01"         98,765*1,15</t>
  </si>
  <si>
    <t>"stř./02"       7,915*4,09*1,15</t>
  </si>
  <si>
    <t>152</t>
  </si>
  <si>
    <t>998713102</t>
  </si>
  <si>
    <t>Přesun hmot tonážní pro izolace tepelné v objektech v do 12 m</t>
  </si>
  <si>
    <t>1792154258</t>
  </si>
  <si>
    <t>730</t>
  </si>
  <si>
    <t>Ústřední vytápění</t>
  </si>
  <si>
    <t>153</t>
  </si>
  <si>
    <t>01út</t>
  </si>
  <si>
    <t>Kompl.dod+mtž ÚT - viz. samostatný rozpočet</t>
  </si>
  <si>
    <t>kplt</t>
  </si>
  <si>
    <t>-1922040550</t>
  </si>
  <si>
    <t>764</t>
  </si>
  <si>
    <t>Konstrukce klempířské</t>
  </si>
  <si>
    <t>154</t>
  </si>
  <si>
    <t>764004861.1</t>
  </si>
  <si>
    <t>Demontáž svodu pro další použití, jeho zpětná mtž. vč. doplnění objímek, odskoků a kolen</t>
  </si>
  <si>
    <t>-1150203913</t>
  </si>
  <si>
    <t>"viz pozn. PD/506"        1</t>
  </si>
  <si>
    <t>155</t>
  </si>
  <si>
    <t>764011613</t>
  </si>
  <si>
    <t>Oplechování - okapová soklová lišta Pz s upraveným povrchem rš do 250 mm</t>
  </si>
  <si>
    <t>-1939477237</t>
  </si>
  <si>
    <t>"výměry dle tab. výpisu klempíř. prvků/ PD/920"</t>
  </si>
  <si>
    <t>"ozn. KL/006"        40,18</t>
  </si>
  <si>
    <t>156</t>
  </si>
  <si>
    <t>764212664</t>
  </si>
  <si>
    <t>Oplechování rovné okapové hrany z Pz s povrchovou úpravou rš 330 mm</t>
  </si>
  <si>
    <t>1074809481</t>
  </si>
  <si>
    <t>"ozn. KL/201"        68,53</t>
  </si>
  <si>
    <t>"ozn. KL/202"        15,83</t>
  </si>
  <si>
    <t>157</t>
  </si>
  <si>
    <t>764212x01</t>
  </si>
  <si>
    <t>Oplechování koutu fasády z Pz s povrchovou úpravou rš 160 mm</t>
  </si>
  <si>
    <t>106566969</t>
  </si>
  <si>
    <t>"ozn. KL/001, KL/011"                                    3,2*2</t>
  </si>
  <si>
    <t>"ozn. KL/002, KL/003, KL/014, KL/017"        3,12*4</t>
  </si>
  <si>
    <t>"ozn. KL/012, KL/013"                                                                1,26*2</t>
  </si>
  <si>
    <t>"ozn. KL/101, KL/102"                                                                3,85*2</t>
  </si>
  <si>
    <t>"ozn. KL/103, KL/104"                                                                3,93*2</t>
  </si>
  <si>
    <t>158</t>
  </si>
  <si>
    <t>764212x02</t>
  </si>
  <si>
    <t>Oplechování rohu fasády z Pz s povrchovou úpravou rš 160 mm</t>
  </si>
  <si>
    <t>-1415656722</t>
  </si>
  <si>
    <t>"ozn. KL/004"        0,38</t>
  </si>
  <si>
    <t>159</t>
  </si>
  <si>
    <t>764212x03</t>
  </si>
  <si>
    <t>Oplechování ostění z Pz s povrchovou úpravou rš do 330 mm</t>
  </si>
  <si>
    <t>543012880</t>
  </si>
  <si>
    <t>"ozn. KL/005"                                                                              5,7</t>
  </si>
  <si>
    <t>"ozn. KL/007, KL/008, KL/009, KL/010, KL/015, KL/016"        5,7*6</t>
  </si>
  <si>
    <t>"ozn. KL/012, KL/013"                                                                5,7*2</t>
  </si>
  <si>
    <t>"ozn. KL/105, KL/106"                                                                1,8*2</t>
  </si>
  <si>
    <t>"ozn. KL/107"                                                                              3,6</t>
  </si>
  <si>
    <t>160</t>
  </si>
  <si>
    <t>764212x04</t>
  </si>
  <si>
    <t>Oplechování nadpraží z Pz s povrchovou úpravou rš do 160mm</t>
  </si>
  <si>
    <t>189500051</t>
  </si>
  <si>
    <t>"KL/005"                                                                                      3,75</t>
  </si>
  <si>
    <t>"ozn. KL/007, KL/008, KL/009, KL/010, KL/015, KL/016"        2,9*6</t>
  </si>
  <si>
    <t>"ozn. KL/012, KL/013"                                                                2,965*2</t>
  </si>
  <si>
    <t>"ozn. KL/105, KL/106"                                                                2,49*2</t>
  </si>
  <si>
    <t>"ozn. KL/107"                                                                              7,915</t>
  </si>
  <si>
    <t>161</t>
  </si>
  <si>
    <t>764216604</t>
  </si>
  <si>
    <t>Oplechování rovných parapetů mechanicky kotvené z Pz s povrchovou úpravou rš  do 330 mm</t>
  </si>
  <si>
    <t>262082933</t>
  </si>
  <si>
    <t>"ozn. KL/005"                                                                              3,75</t>
  </si>
  <si>
    <t>162</t>
  </si>
  <si>
    <t>764511601</t>
  </si>
  <si>
    <t>Žlab podokapní půlkruhový z Pz s povrchovou úpravou rš do 250 mm</t>
  </si>
  <si>
    <t>502890082</t>
  </si>
  <si>
    <t>"ozn. KL/203,204"        32,44</t>
  </si>
  <si>
    <t>163</t>
  </si>
  <si>
    <t>764511601x</t>
  </si>
  <si>
    <t>Žlab podokapní půlkruhový z Pz s povrchovou úpravou rš do 250 mm, vč. odbočky pod úhlem 45st.</t>
  </si>
  <si>
    <t>-48980635</t>
  </si>
  <si>
    <t>"ozn. KL/204"        7,92</t>
  </si>
  <si>
    <t>164</t>
  </si>
  <si>
    <t>764511621</t>
  </si>
  <si>
    <t>Roh nebo kout půlkruhového podokapního žlabu z Pz s povrchovou úpravou rš 250 mm</t>
  </si>
  <si>
    <t>-344601566</t>
  </si>
  <si>
    <t>"ozn. KL/203,204,"        2</t>
  </si>
  <si>
    <t>165</t>
  </si>
  <si>
    <t>764511642</t>
  </si>
  <si>
    <t>Kotlík oválný (trychtýřový) pro podokapní žlaby z Pz s povrchovou úpravou 330/100 mm</t>
  </si>
  <si>
    <t>-681255093</t>
  </si>
  <si>
    <t>"ozn. KL/203,204"        3</t>
  </si>
  <si>
    <t>166</t>
  </si>
  <si>
    <t>764518622</t>
  </si>
  <si>
    <t>Svody kruhové včetně objímek, kolen, odskoků z Pz s povrchovou úpravou průměru 100 mm</t>
  </si>
  <si>
    <t>-1662425994</t>
  </si>
  <si>
    <t>"ozn. KL/205,206"        3,3*2+8,5*2</t>
  </si>
  <si>
    <t>167</t>
  </si>
  <si>
    <t>998764102</t>
  </si>
  <si>
    <t>Přesun hmot tonážní pro konstrukce klempířské v objektech v do 12 m</t>
  </si>
  <si>
    <t>1373033091</t>
  </si>
  <si>
    <t>766</t>
  </si>
  <si>
    <t>Konstrukce truhlářské</t>
  </si>
  <si>
    <t>168</t>
  </si>
  <si>
    <t>766660011</t>
  </si>
  <si>
    <t>Montáž dveřních křídel otvíravých 2křídlových š do 1,45 m do ocelové zárubně</t>
  </si>
  <si>
    <t>1306155145</t>
  </si>
  <si>
    <t>"O X-01 - osazení stávajících dveří"  1</t>
  </si>
  <si>
    <t>169</t>
  </si>
  <si>
    <t>766691915</t>
  </si>
  <si>
    <t>Vyvěšení dřevěných křídel dveří pl přes 2 m2</t>
  </si>
  <si>
    <t>-577825567</t>
  </si>
  <si>
    <t>"B/06"        2</t>
  </si>
  <si>
    <t>170</t>
  </si>
  <si>
    <t>766695232</t>
  </si>
  <si>
    <t>Montáž truhlářských prahů dveří 2křídlových šířky do 10 cm</t>
  </si>
  <si>
    <t>566418439</t>
  </si>
  <si>
    <t>171</t>
  </si>
  <si>
    <t>61187456</t>
  </si>
  <si>
    <t>práh dveřní dřevěný bukový tl 2cm dl 127cm š 10cm</t>
  </si>
  <si>
    <t>-651191261</t>
  </si>
  <si>
    <t>172</t>
  </si>
  <si>
    <t>998766102</t>
  </si>
  <si>
    <t>Přesun hmot tonážní pro konstrukce truhlářské v objektech v do 12 m</t>
  </si>
  <si>
    <t>388417752</t>
  </si>
  <si>
    <t>767</t>
  </si>
  <si>
    <t>Konstrukce zámečnické</t>
  </si>
  <si>
    <t>173</t>
  </si>
  <si>
    <t>76710-00</t>
  </si>
  <si>
    <t>Popis jakosti vnějších prosklených stěn, dveří a oken: systémový hliníkový profil s přerušeným tep.mostem, zasklení izol.dvojsklo - sklo bezpečnostní, celkový souč. prostupu tepla  U=1,1 W/m2K, těsnění celoobvodové, kování dle nabídky subdodavatele - otevírání dle schématu, povrch bílá/červená. Vše vč.spoj.a kotevního materiálu a všech syst.doplňků. Bližší specifikace přímo v položce, schéma a popis v tabulce, v.č. . . . 010 502A.</t>
  </si>
  <si>
    <t>1077719579</t>
  </si>
  <si>
    <t>174</t>
  </si>
  <si>
    <t>7671131a</t>
  </si>
  <si>
    <t>O101-02  Dod.+mž exteriérové okno roz. 2900 x 2730mm, zasklení pevné - část (1900 x 900mm) vyklápěcí</t>
  </si>
  <si>
    <t>-149607575</t>
  </si>
  <si>
    <t>175</t>
  </si>
  <si>
    <t>7671131b</t>
  </si>
  <si>
    <t>O101-04  Dod.+mž exteriérové okno roz. 2900 x 2730mm, zasklení pevné - část (1900 x 900mm) vyklápěcí</t>
  </si>
  <si>
    <t>-1654379939</t>
  </si>
  <si>
    <t>176</t>
  </si>
  <si>
    <t>7671131c</t>
  </si>
  <si>
    <t>O101-08  Dod.+mž exteriérové okno roz. 2900 x 2650mm, zasklení pevné - část (1900 x 900mm) vyklápěcí</t>
  </si>
  <si>
    <t>-74230081</t>
  </si>
  <si>
    <t>177</t>
  </si>
  <si>
    <t>7671131d</t>
  </si>
  <si>
    <t xml:space="preserve">O101-03  Dod.+mž exteriérové okno roz. 2900 x 2730mm, zasklení pevné </t>
  </si>
  <si>
    <t>1156590844</t>
  </si>
  <si>
    <t>178</t>
  </si>
  <si>
    <t>7671131e</t>
  </si>
  <si>
    <t xml:space="preserve">O101-05  Dod.+mž exteriérové okno roz. 2900 x 2730mm, zasklení pevné </t>
  </si>
  <si>
    <t>-1441980212</t>
  </si>
  <si>
    <t>179</t>
  </si>
  <si>
    <t>7671131f</t>
  </si>
  <si>
    <t xml:space="preserve">O101-09  Dod.+mž exteriérové okno roz. 2900 x 2650mm, zasklení pevné </t>
  </si>
  <si>
    <t>-127719953</t>
  </si>
  <si>
    <t>180</t>
  </si>
  <si>
    <t>7671131g</t>
  </si>
  <si>
    <t xml:space="preserve">O101-01  Dod.+mž exteriérové okno půdorysně zalomené roz. (1475 + 1995mm) x 2730mm, zasklení pevné </t>
  </si>
  <si>
    <t>1160106945</t>
  </si>
  <si>
    <t>181</t>
  </si>
  <si>
    <t>7671131h</t>
  </si>
  <si>
    <t>O101-06  Dod.+mž exteriérové 2kř dveře 1500x1850mm v prosklené stěně celk. roz. 2800 x 2650mm vč. panikového kování a samozavírače</t>
  </si>
  <si>
    <t>1892052816</t>
  </si>
  <si>
    <t>182</t>
  </si>
  <si>
    <t>7671131i</t>
  </si>
  <si>
    <t>O101-07  Dod.+mž exteriérové 2kř dveře 1500x1850mm v prosklené stěně celk. roz. 2800 x 2650mm vč. panikového kování a samozavírače</t>
  </si>
  <si>
    <t>1696658460</t>
  </si>
  <si>
    <t>183</t>
  </si>
  <si>
    <t>7671131j</t>
  </si>
  <si>
    <t>O201-03  Dod.+mž exteriérové okno - 3dílné celk. roz. 7915 x 1900mm, zasklení pevné - část ( 2x  1700 x 900mm) vyklápěcí</t>
  </si>
  <si>
    <t>-1659967462</t>
  </si>
  <si>
    <t>184</t>
  </si>
  <si>
    <t>7671131k</t>
  </si>
  <si>
    <t>O201-01  Dod.+mž exteriérové okno  roz. 2490 x 900mm  vyklápěcí</t>
  </si>
  <si>
    <t>982418326</t>
  </si>
  <si>
    <t>185</t>
  </si>
  <si>
    <t>7671131l</t>
  </si>
  <si>
    <t>O201-02  Dod.+mž exteriérové okno  roz. 2490 x 900mm  vyklápěcí</t>
  </si>
  <si>
    <t>1407068181</t>
  </si>
  <si>
    <t>186</t>
  </si>
  <si>
    <t>76799511x</t>
  </si>
  <si>
    <t>Demontáž a zpětná mtž. na noévé místo - požární žebřík na fasádě  vč. doplnění kotevních prvků a nátěru</t>
  </si>
  <si>
    <t>-2133306796</t>
  </si>
  <si>
    <t>"B/05"         1</t>
  </si>
  <si>
    <t>187</t>
  </si>
  <si>
    <t>998767102</t>
  </si>
  <si>
    <t>Přesun hmot tonážní pro zámečnické konstrukce v objektech v do 12 m</t>
  </si>
  <si>
    <t>-687171426</t>
  </si>
  <si>
    <t>771</t>
  </si>
  <si>
    <t>Podlahy z dlaždic</t>
  </si>
  <si>
    <t>188</t>
  </si>
  <si>
    <t>771274114</t>
  </si>
  <si>
    <t>Montáž obkladů stupnic z dlaždic keramických flexibilní lepidlo š do 350 mm</t>
  </si>
  <si>
    <t>-1775617298</t>
  </si>
  <si>
    <t>2,2*3</t>
  </si>
  <si>
    <t>189</t>
  </si>
  <si>
    <t>771274232</t>
  </si>
  <si>
    <t>Montáž obkladů podstupnic z dlaždic hladkých keramických flexibilní lepidlo v do 200 mm</t>
  </si>
  <si>
    <t>610251024</t>
  </si>
  <si>
    <t>190</t>
  </si>
  <si>
    <t>771553913</t>
  </si>
  <si>
    <t>Oprava podlah z teracových dlaždic lepených do 12 ks/m2</t>
  </si>
  <si>
    <t>-649146826</t>
  </si>
  <si>
    <t>"ozn. B/07"        1,5*1,0*11</t>
  </si>
  <si>
    <t>"ozn. B/06"        1,3*0,6*11</t>
  </si>
  <si>
    <t>191</t>
  </si>
  <si>
    <t>592474710</t>
  </si>
  <si>
    <t>dlaždice terasová 30x30x2,7 cm vzor dle stávající dlažby</t>
  </si>
  <si>
    <t>CS ÚRS 2015 01</t>
  </si>
  <si>
    <t>1423085291</t>
  </si>
  <si>
    <t>"ozn. B/07"        1,5*1,0*1,15</t>
  </si>
  <si>
    <t>"ozn. B/06"        1,3*0,6*1,15</t>
  </si>
  <si>
    <t>192</t>
  </si>
  <si>
    <t>771574115</t>
  </si>
  <si>
    <t>Montáž podlah keramických režných hladkých lepených flexibilním lepidlem do 22 ks/m2</t>
  </si>
  <si>
    <t>-1145150396</t>
  </si>
  <si>
    <t>"podl./01"        (3,61+1,905)/2*2,4+(23,635+32,035)/2*2+(2,1+2,8)/2*2,72-(2,2*0,6)</t>
  </si>
  <si>
    <t>"podl./02"        7,915*4,09</t>
  </si>
  <si>
    <t>"podl./02-po bour.zdivu"        6,9*0,65+2,2*0,5</t>
  </si>
  <si>
    <t>193</t>
  </si>
  <si>
    <t>59761155</t>
  </si>
  <si>
    <t>dlaždice keramické(barevné) přes 19 do 25 ks/m2</t>
  </si>
  <si>
    <t>1316112097</t>
  </si>
  <si>
    <t>"podl./01"                                     ((3,61+1,905)/2*2,4+(23,635+32,035)/2*2+(2,1+2,8)/2*2,72-2,2*0,6)*1,1</t>
  </si>
  <si>
    <t>"schodišť. stupně - m.č. 101"        (0,3+0,163)*2,2*3*1,1</t>
  </si>
  <si>
    <t>"podl./02"                                     7,915*4,09*1,1</t>
  </si>
  <si>
    <t>"podl./02-po bour.zdivu"           (6,9*0,65+2,2*0,5)*1,1</t>
  </si>
  <si>
    <t>194</t>
  </si>
  <si>
    <t>771591111</t>
  </si>
  <si>
    <t>Podlahy penetrace podkladu</t>
  </si>
  <si>
    <t>98830252</t>
  </si>
  <si>
    <t>100,4+6,6*0,5</t>
  </si>
  <si>
    <t>195</t>
  </si>
  <si>
    <t>7715911x</t>
  </si>
  <si>
    <t>Dod+mtž Al dilatačního profilu do podlahy v rovině dlažby</t>
  </si>
  <si>
    <t>-486582326</t>
  </si>
  <si>
    <t>"m.č.101"    2,2+2,7</t>
  </si>
  <si>
    <t>"m.č.201"    2*4,9</t>
  </si>
  <si>
    <t>196</t>
  </si>
  <si>
    <t>998771101</t>
  </si>
  <si>
    <t>Přesun hmot tonážní pro podlahy z dlaždic v objektech v do 6 m</t>
  </si>
  <si>
    <t>188583293</t>
  </si>
  <si>
    <t>776</t>
  </si>
  <si>
    <t>Podlahy povlakové</t>
  </si>
  <si>
    <t>197</t>
  </si>
  <si>
    <t>776990111</t>
  </si>
  <si>
    <t>Vyrovnání podkladu samonivelační stěrkou tl 3 mm pevnosti 15 Mpa</t>
  </si>
  <si>
    <t>376865626</t>
  </si>
  <si>
    <t>"ozn. B/06"        1,3*0,6</t>
  </si>
  <si>
    <t>"ozn. B/07"        1,5*1,0</t>
  </si>
  <si>
    <t>198</t>
  </si>
  <si>
    <t>998776102</t>
  </si>
  <si>
    <t>Přesun hmot tonážní pro podlahy povlakové v objektech v do 12 m</t>
  </si>
  <si>
    <t>-284918910</t>
  </si>
  <si>
    <t>777</t>
  </si>
  <si>
    <t>Podlahy lité</t>
  </si>
  <si>
    <t>199</t>
  </si>
  <si>
    <t>777556202</t>
  </si>
  <si>
    <t xml:space="preserve">Podlahy ze stěrky silikátové vyhlazení podkladu </t>
  </si>
  <si>
    <t>1089379719</t>
  </si>
  <si>
    <t>"B/04 - výměra dle PD/501"        13,6</t>
  </si>
  <si>
    <t>200</t>
  </si>
  <si>
    <t>998777102</t>
  </si>
  <si>
    <t>Přesun hmot tonážní pro podlahy lité v objektech v do 12 m</t>
  </si>
  <si>
    <t>-1425442806</t>
  </si>
  <si>
    <t>781</t>
  </si>
  <si>
    <t>Dokončovací práce - obklady</t>
  </si>
  <si>
    <t>201</t>
  </si>
  <si>
    <t>781474115</t>
  </si>
  <si>
    <t>Montáž obkladů vnitřních keramických hladkých do 25 ks/m2 lepených flexibilním lepidlem</t>
  </si>
  <si>
    <t>172108674</t>
  </si>
  <si>
    <t>"m.č. 101"             (3,9+31,9+2,5+3,0+26,8+2,7+0,3*2)*0,5</t>
  </si>
  <si>
    <t>"ODPOČET"        -(2,8+2,72+2,9*6+1,6+2,135+1,45)*0,25</t>
  </si>
  <si>
    <t>202</t>
  </si>
  <si>
    <t>59761040</t>
  </si>
  <si>
    <t>obkládačky keramické (bílé i barevné) přes 19 do 22 ks/m2</t>
  </si>
  <si>
    <t>1653989713</t>
  </si>
  <si>
    <t>28,674*1,10</t>
  </si>
  <si>
    <t>203</t>
  </si>
  <si>
    <t>781495111</t>
  </si>
  <si>
    <t>Penetrace podkladu vnitřních obkladů</t>
  </si>
  <si>
    <t>-2075781332</t>
  </si>
  <si>
    <t>204</t>
  </si>
  <si>
    <t>998781102</t>
  </si>
  <si>
    <t>Přesun hmot tonážní pro obklady keramické v objektech v do 12 m</t>
  </si>
  <si>
    <t>263681179</t>
  </si>
  <si>
    <t>783</t>
  </si>
  <si>
    <t>Dokončovací práce - nátěry</t>
  </si>
  <si>
    <t>205</t>
  </si>
  <si>
    <t>783101203</t>
  </si>
  <si>
    <t>Jemné obroušení podkladu truhlářských konstrukcí před provedením nátěru</t>
  </si>
  <si>
    <t>-363812227</t>
  </si>
  <si>
    <t>"práh dveří"          0,5</t>
  </si>
  <si>
    <t>206</t>
  </si>
  <si>
    <t>783114101</t>
  </si>
  <si>
    <t>Základní jednonásobný syntetický nátěr truhlářských konstrukcí</t>
  </si>
  <si>
    <t>586137063</t>
  </si>
  <si>
    <t>207</t>
  </si>
  <si>
    <t>783137101</t>
  </si>
  <si>
    <t>Krycí jednonásobný epoxidový nátěr truhlářských konstrukcí</t>
  </si>
  <si>
    <t>1766819327</t>
  </si>
  <si>
    <t>208</t>
  </si>
  <si>
    <t>783314101</t>
  </si>
  <si>
    <t>Základní nátěr zámečnických konstrukcí jednonásobný syntetický</t>
  </si>
  <si>
    <t>-1050706003</t>
  </si>
  <si>
    <t>"ozn. B/06"        (1,25+2*1,97)*(0,1+2*0,05)</t>
  </si>
  <si>
    <t>209</t>
  </si>
  <si>
    <t>783315101</t>
  </si>
  <si>
    <t>Mezinátěr zámečnických konstrukcí jednonásobný syntetický standardní</t>
  </si>
  <si>
    <t>713040469</t>
  </si>
  <si>
    <t>210</t>
  </si>
  <si>
    <t>783317101</t>
  </si>
  <si>
    <t>Krycí nátěr (email) zámečnických konstrukcí jednonásobný syntetický standardní</t>
  </si>
  <si>
    <t>1978102508</t>
  </si>
  <si>
    <t>784</t>
  </si>
  <si>
    <t>Dokončovací práce - malby a tapety</t>
  </si>
  <si>
    <t>211</t>
  </si>
  <si>
    <t>78421110x</t>
  </si>
  <si>
    <t>Dvojnásobné bílé malby ze směsí za mokra výborně otěruvzdorných v místnostech výšky do 3,80 m vč. penetrace, potřebného škrabání a tmelení</t>
  </si>
  <si>
    <t>1054827419</t>
  </si>
  <si>
    <t>předpokládané rozměry:</t>
  </si>
  <si>
    <t>"přízemí vlevo"     (2,25+2,8)*3,0</t>
  </si>
  <si>
    <t>"přízemí  vpravo" 2,8*3,0</t>
  </si>
  <si>
    <t xml:space="preserve">"patro vlevo"       2*4,69*3,0   </t>
  </si>
  <si>
    <t xml:space="preserve">"patro vpravo"    2*4,69*3,0   </t>
  </si>
  <si>
    <t>Práce montážní</t>
  </si>
  <si>
    <t>21-M</t>
  </si>
  <si>
    <t>Elektromontáže</t>
  </si>
  <si>
    <t>212</t>
  </si>
  <si>
    <t>01sil</t>
  </si>
  <si>
    <t>Kompl.dod+mtž Silnoproudých rozvodů, osvětlení a hromosvodů viz. samostatný rozpočet</t>
  </si>
  <si>
    <t>-1666094199</t>
  </si>
  <si>
    <t>43-M</t>
  </si>
  <si>
    <t>Montáž ocelových konstrukcí</t>
  </si>
  <si>
    <t>213</t>
  </si>
  <si>
    <t>043-01</t>
  </si>
  <si>
    <t>Dod+mtž opláštění stěn krčků lehkým fasádním sendvičovým panelem tl.150mm s PUR jádrem, mikroprofilace, kladení svislé, š.1000 a 1150mm, upevnění ve skrytém spoji, barevnost: exterier - sv. šedá metalická RAL 9007, interier barva bílá RAL9010, U= 0,279W/m2K. Vše vč.spoj.a kotevního materiálu. Výměra je čistá pohledová plocha, do ceny kalkulovat přípatný prořez.</t>
  </si>
  <si>
    <t>476808719</t>
  </si>
  <si>
    <t>krček 1.np</t>
  </si>
  <si>
    <t>"strana Z"           (11,6+3,14+8,145)*3,12+(2,665+2*2,86)*0,5</t>
  </si>
  <si>
    <t>"strana V"          2,03*3,215+33,395*0,485+5*3,15*2,73</t>
  </si>
  <si>
    <t>krček 2.np</t>
  </si>
  <si>
    <t>"strana S"           7,92*(1,35+0,58)</t>
  </si>
  <si>
    <t>"strana J"            7,92*3,8-2*2,44*0,85</t>
  </si>
  <si>
    <t>214</t>
  </si>
  <si>
    <t>043-02</t>
  </si>
  <si>
    <t xml:space="preserve">Dod+mtž opláštění střechy spoj. krčků z trapéz.plechu  lakovaného plechui 40/160/0,88mm RAL 9010. Vše vč.spoj.a kotevního materiálu a všech doplňků. </t>
  </si>
  <si>
    <t>1869199919</t>
  </si>
  <si>
    <t>215</t>
  </si>
  <si>
    <t>043-03</t>
  </si>
  <si>
    <t>Dod+mtž nosné ocelové k-ce spoj.krčků. Povrchová úprava nátěry barva RAL 9010, spoje šroubované a svařované, vč.spoj.a kotevního materiálu0, dílen. dokumentace</t>
  </si>
  <si>
    <t>kg</t>
  </si>
  <si>
    <t>-4257525</t>
  </si>
  <si>
    <t>"měří dle výkazu oceli - krček 1. + 2."                                 3631,9+1368,1</t>
  </si>
  <si>
    <t>"prořez+montážní, spojovací a kotevní materiál-10%"   5000,0*0,1</t>
  </si>
  <si>
    <t>OST</t>
  </si>
  <si>
    <t>Ostatní</t>
  </si>
  <si>
    <t>216</t>
  </si>
  <si>
    <t>09199-02</t>
  </si>
  <si>
    <t xml:space="preserve">Dod+mtž značení únikových cest fotoluminiscenčními značkami </t>
  </si>
  <si>
    <t>262144</t>
  </si>
  <si>
    <t>1943677582</t>
  </si>
  <si>
    <t>02 - Zdravotechnika</t>
  </si>
  <si>
    <t xml:space="preserve">    8 - Trubní vedení</t>
  </si>
  <si>
    <t xml:space="preserve">    9 - Ostatní konstrukce a práce, bourání</t>
  </si>
  <si>
    <t xml:space="preserve">    721 - Zdravotechnika - vnitřní kanalizace</t>
  </si>
  <si>
    <t>115101201</t>
  </si>
  <si>
    <t>Čerpání vody na dopravní výšku do 10 m s uvažovaným průměrným přítokem do 500 l/min</t>
  </si>
  <si>
    <t>hod</t>
  </si>
  <si>
    <t>527312033</t>
  </si>
  <si>
    <t>119001411</t>
  </si>
  <si>
    <t>Dočasné zajištění podzemního potrubí nebo vedení ve výkopišti 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</si>
  <si>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777366377</t>
  </si>
  <si>
    <t>119001422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</si>
  <si>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3 do 6 kabelů</t>
  </si>
  <si>
    <t>CS ÚRS 2016 01</t>
  </si>
  <si>
    <t>1887119077</t>
  </si>
  <si>
    <t>120001101</t>
  </si>
  <si>
    <t>Příplatek k cenám vykopávek za ztížení vykopávky v blízkosti podzemního vedení nebo výbušnin v horninách jakékoliv třídy</t>
  </si>
  <si>
    <t>464611799</t>
  </si>
  <si>
    <t>Sejmutí ornice nebo lesní půdy s vodorovným přemístěním na hromady v místě upotřebení nebo na dočasné či trvalé skládky se složením, na vzdálenost přes 50 do 100 m</t>
  </si>
  <si>
    <t>980562935</t>
  </si>
  <si>
    <t>132201201</t>
  </si>
  <si>
    <t>Hloubení zapažených i nezapažených rýh šířky přes 600 do 2 000 mm  s urovnáním dna do předepsaného profilu a spádu v hornině tř. 3 do 100 m3</t>
  </si>
  <si>
    <t>1073866660</t>
  </si>
  <si>
    <t>87,0*0,8*1,3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</si>
  <si>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</si>
  <si>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</si>
  <si>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1226523611</t>
  </si>
  <si>
    <t>133201101</t>
  </si>
  <si>
    <t>Hloubení zapažených i nezapažených šachet s případným nutným přemístěním výkopku ve výkopišti v hornině tř. 3 do 100 m3</t>
  </si>
  <si>
    <t>-297542144</t>
  </si>
  <si>
    <t>133201109</t>
  </si>
  <si>
    <t>Hloubení zapažených i nezapažených šachet s případným nutným přemístěním výkopku ve výkopišti v hornině tř. 3 Příplatek k cenám za lepivost horniny tř. 3</t>
  </si>
  <si>
    <t>-1686496183</t>
  </si>
  <si>
    <t>139711101</t>
  </si>
  <si>
    <t>Vykopávka v uzavřených prostorách s naložením výkopku na dopravní prostředek v hornině tř. 1 až 4</t>
  </si>
  <si>
    <t>-1973257143</t>
  </si>
  <si>
    <t>151101101</t>
  </si>
  <si>
    <t>Zřízení pažení a rozepření stěn rýh pro podzemní vedení pro všechny šířky rýhy příložné pro jakoukoliv mezerovitost, hloubky do 2 m</t>
  </si>
  <si>
    <t>-1219805899</t>
  </si>
  <si>
    <t>151101111</t>
  </si>
  <si>
    <t>Odstranění pažení a rozepření stěn rýh pro podzemní vedení s uložením materiálu na vzdálenost do 3 m od kraje výkopu příložné, hloubky do 2 m</t>
  </si>
  <si>
    <t>1497738562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</si>
  <si>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</si>
  <si>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</si>
  <si>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259120487</t>
  </si>
  <si>
    <t>Vodorovné přemístění výkopku nebo sypaniny po suchu na obvyklém dopravním prostředku, bez naložení výkopku, avšak se složením bez rozhrnutí z horniny tř. 1 až 4 na vzdálenost přes 50 do 500 m</t>
  </si>
  <si>
    <t>1640714926</t>
  </si>
  <si>
    <t>Vodorovné přemístění výkopku nebo sypaniny po suchu  na obvyklém dopravním prostředku, bez naložení výkopku, avšak se složením bez rozhrnutí z horniny tř. 1 až 4 na vzdálenost přes 2 500 do 3 000 m</t>
  </si>
  <si>
    <t>-666720672</t>
  </si>
  <si>
    <t>171201201</t>
  </si>
  <si>
    <t>Uložení sypaniny  na skládky</t>
  </si>
  <si>
    <t>-850798848</t>
  </si>
  <si>
    <t>Poplatek za uložení stavebního odpadu na skládce (skládkovné) zeminy a kameniva zatříděného do Katalogu odpadů pod kódem 170 504</t>
  </si>
  <si>
    <t>281891360</t>
  </si>
  <si>
    <t>61,16*1,6 'Přepočtené koeficientem množství</t>
  </si>
  <si>
    <t>Zásyp sypaninou z jakékoliv horniny s uložením výkopku ve vrstvách se zhutněním jam, šachet, rýh nebo kolem objektů v těchto vykopávkách</t>
  </si>
  <si>
    <t>-1934939629</t>
  </si>
  <si>
    <t>90,48-59,16-10,44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</si>
  <si>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</si>
  <si>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</si>
  <si>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25609533</t>
  </si>
  <si>
    <t>87,0*0,8*0,85</t>
  </si>
  <si>
    <t>583439330</t>
  </si>
  <si>
    <t>Kamenivo přírodní drcené hutné pro stavební účely PDK (drobné, hrubé a štěrkodrť) kamenivo drcené hrubé d&gt;=2 a D&lt;=45 mm (ČSN EN 13043 ) d&gt;=2 a D&gt;=4 mm (ČSN EN 12620, ČSN EN 13139 ) d&gt;=1 a D&gt;=2 mm (ČSN EN 13242) frakce  16-32   praná  Olbramovice</t>
  </si>
  <si>
    <t>2090157202</t>
  </si>
  <si>
    <t>59,16*1,6 'Přepočtené koeficientem množství</t>
  </si>
  <si>
    <t>182301122</t>
  </si>
  <si>
    <t>Rozprostření a urovnání ornice ve svahu sklonu přes 1:5 při souvislé ploše do 500 m2, tl. vrstvy přes 100 do 150 mm</t>
  </si>
  <si>
    <t>2068754319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</si>
  <si>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</si>
  <si>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</si>
  <si>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1732371346</t>
  </si>
  <si>
    <t>358325114</t>
  </si>
  <si>
    <t>Bourání stoky kompletní nebo vybourání otvorů průřezové plochy do 4 m2 ve stokách ze zdiva z železobetonu</t>
  </si>
  <si>
    <t>584568579</t>
  </si>
  <si>
    <t>451572111</t>
  </si>
  <si>
    <t>Lože pod potrubí, stoky a drobné objekty v otevřeném výkopu z kameniva drobného těženého 0 až 4 mm</t>
  </si>
  <si>
    <t>-1506535070</t>
  </si>
  <si>
    <t>87,0*0,8*0,15</t>
  </si>
  <si>
    <t>452312131</t>
  </si>
  <si>
    <t>Podkladní a zajišťovací konstrukce z betonu prostého v otevřeném výkopu sedlové lože pod potrubí z betonu tř. C 12/15</t>
  </si>
  <si>
    <t>873709559</t>
  </si>
  <si>
    <t>Trubní vedení</t>
  </si>
  <si>
    <t>871315221</t>
  </si>
  <si>
    <t>Kanalizační potrubí z tvrdého PVC systém KG v otevřeném výkopu ve sklonu do 20 %, tuhost třídy SN 8 DN 150</t>
  </si>
  <si>
    <t>217954976</t>
  </si>
  <si>
    <t>871355221</t>
  </si>
  <si>
    <t>Kanalizační potrubí z tvrdého PVC systém KG v otevřeném výkopu ve sklonu do 20 %, tuhost třídy SN 8 DN 200</t>
  </si>
  <si>
    <t>-142228021</t>
  </si>
  <si>
    <t>871365221</t>
  </si>
  <si>
    <t>Kanalizační potrubí z tvrdého PVC systém KG v otevřeném výkopu ve sklonu do 20 %, tuhost třídy SN 8 DN 250</t>
  </si>
  <si>
    <t>937382195</t>
  </si>
  <si>
    <t>892381111</t>
  </si>
  <si>
    <t>Tlakové zkoušky vodou na potrubí DN 250, 300 nebo 350</t>
  </si>
  <si>
    <t>475955337</t>
  </si>
  <si>
    <t>895941311</t>
  </si>
  <si>
    <t>Zřízení vpusti kanalizační  uliční z betonových dílců typ UVB-50</t>
  </si>
  <si>
    <t>1275652722</t>
  </si>
  <si>
    <t>89594001x</t>
  </si>
  <si>
    <t>Vpusť prefabrikovanaá</t>
  </si>
  <si>
    <t>-394719966</t>
  </si>
  <si>
    <t>899102111</t>
  </si>
  <si>
    <t>Osazení poklopů litinových a ocelových včetně rámů hmotnosti jednotlivě přes 50 do 100 kg</t>
  </si>
  <si>
    <t>-551002809</t>
  </si>
  <si>
    <t>552414060</t>
  </si>
  <si>
    <t>Výrobky kanalizační litinové a ocelové šachtové poklopy z tvárné litiny šachtové poklopy samonivelační systém Bituplan® ACO CityTop Bituplan, třída zatížení D400, včetně adaptačního kroužku poklop s rámem, DN600 s odvětráním</t>
  </si>
  <si>
    <t>1480800609</t>
  </si>
  <si>
    <t>899204112</t>
  </si>
  <si>
    <t>Osazení mříží litinových včetně rámů a košů na bahno pro třídu zatížení D400, E600</t>
  </si>
  <si>
    <t>-1507949332</t>
  </si>
  <si>
    <t>55242328</t>
  </si>
  <si>
    <t>mříž D 400 -  plochá, 600x600 4-stranný rám</t>
  </si>
  <si>
    <t>-55264821</t>
  </si>
  <si>
    <t>899722114</t>
  </si>
  <si>
    <t>Krytí potrubí z plastů výstražnou fólií z PVC šířky 40 cm</t>
  </si>
  <si>
    <t>-2014322293</t>
  </si>
  <si>
    <t>Ostatní konstrukce a práce, bourání</t>
  </si>
  <si>
    <t>935932418</t>
  </si>
  <si>
    <t>Odvodňovací plastový žlab pro třídu zatížení D 400 vnitřní šířky 150 mm s krycím roštem můstkovým z litiny</t>
  </si>
  <si>
    <t>-445137765</t>
  </si>
  <si>
    <t>935932614</t>
  </si>
  <si>
    <t>Odvodňovací plastový žlab vpusť s kalovým košem pro žlab vnitřní šířky 150 mm</t>
  </si>
  <si>
    <t>-1626619584</t>
  </si>
  <si>
    <t>935932626</t>
  </si>
  <si>
    <t>Odvodňovací plastový žlab svislé odtokové hrdlo pro žlab vnitřní šířky 100 mm z plastu</t>
  </si>
  <si>
    <t>-1231561275</t>
  </si>
  <si>
    <t>93599001x</t>
  </si>
  <si>
    <t>Vyčištění, vyspravení, úprava kynety stávající betonové šachty</t>
  </si>
  <si>
    <t>2097622367</t>
  </si>
  <si>
    <t>93599002x</t>
  </si>
  <si>
    <t>Podchycení stávajících dešťových odpadů</t>
  </si>
  <si>
    <t>293849706</t>
  </si>
  <si>
    <t>93599003x</t>
  </si>
  <si>
    <t>Zrušení stávající uliční vpusti, včetně odvozu, likvidace, souvisejících prací</t>
  </si>
  <si>
    <t>-1917217512</t>
  </si>
  <si>
    <t>93599004x</t>
  </si>
  <si>
    <t>Nové zaústění do stávající šachty, včetně jádrového vývrtu DN200 a utěsnění</t>
  </si>
  <si>
    <t>-1938944768</t>
  </si>
  <si>
    <t>93599005x</t>
  </si>
  <si>
    <t>Nové zaústění do stávajícího svodného potrubí - vysazení odbočky</t>
  </si>
  <si>
    <t>-2022146943</t>
  </si>
  <si>
    <t>998223011</t>
  </si>
  <si>
    <t>Přesun hmot pro pozemní komunikace s krytem dlážděným dopravní vzdálenost do 200 m jakékoliv délky objektu</t>
  </si>
  <si>
    <t>1812646748</t>
  </si>
  <si>
    <t>998276101</t>
  </si>
  <si>
    <t>Přesun hmot pro trubní vedení hloubené z trub z plastických hmot nebo sklolaminátových pro vodovody nebo kanalizace v otevřeném výkopu dopravní vzdálenost do 15 m</t>
  </si>
  <si>
    <t>-972932795</t>
  </si>
  <si>
    <t>721</t>
  </si>
  <si>
    <t>Zdravotechnika - vnitřní kanalizace</t>
  </si>
  <si>
    <t>721242116</t>
  </si>
  <si>
    <t>Lapače střešních splavenin polypropylenové (PP) DN 125</t>
  </si>
  <si>
    <t>1261488568</t>
  </si>
  <si>
    <t>03 - Vedlejší a ostatní náklady</t>
  </si>
  <si>
    <t>VRN - Vedlejší a ostatní rozpočtové náklady</t>
  </si>
  <si>
    <t>VRN</t>
  </si>
  <si>
    <t>Vedlejší a ostatní rozpočtové náklady</t>
  </si>
  <si>
    <t>012103000x</t>
  </si>
  <si>
    <t xml:space="preserve">Geodetické vytyčení a vyhledání všech dotčených podzemních zařízení od jednotlivých správců sítí s vyznačením polohy zařízení přímo na staveništi k tomu oprávněnou osobou před zahájením prací. Ochrana - zabezpečení těchto sítí před poškozením stavebním provozem. </t>
  </si>
  <si>
    <t>1024</t>
  </si>
  <si>
    <t>-1664178338</t>
  </si>
  <si>
    <t>030001000x</t>
  </si>
  <si>
    <t>Zařízení staveniště:   zřízení a vybavení  v rozsahu dle velikosti stavby  vč. napojení na inž.sítě, oplocení, zabezpeční staveniště  vč. ostrahy staveniště a potřebného dopravního značení.  Náklady na provozování zařízení staveniště vč. nákladů na energie a jeho zrušení  po skončení stavby.</t>
  </si>
  <si>
    <t>428408520</t>
  </si>
  <si>
    <t>071002000</t>
  </si>
  <si>
    <t>Provoz investora, třetích osob</t>
  </si>
  <si>
    <t>CS ÚRS 2017 01</t>
  </si>
  <si>
    <t>751336215</t>
  </si>
  <si>
    <t>0450020x</t>
  </si>
  <si>
    <t>Kompletační činnost dodavatele - zajištění činností související se zakázkou, tj. :  _x000D_
- účast ve všech fázích přípravy, realizace a dokončení zakázky, komplexního vyzkoušení, měření a odstranění vad díla podléhající záruční lhůtě._x000D_
- činnost související s dodávkou stavebních výrobků, materiálů, lešení, bednění, montážních strojů ...._x000D_
- zajištění poradenství, tj. technická pomoc._x000D_
- zajištění podkladů, tj. výrobní dokumentace, rozpočty, zkoušky, protokoly vč. zakreslení změn do PD._x000D_
- účast na jednáních, zkouškách, odevzdávání konstrukcí, objektů a celků, účast na uvedení do zkušebního provozu._x000D_
- kontroly činností na staveništi, tj. výše uvedených činností i souvisejících správních činností a vedení stavebního deníku.</t>
  </si>
  <si>
    <t>-1933385354</t>
  </si>
  <si>
    <t>0450020y</t>
  </si>
  <si>
    <t>Koordinační činnost dodavatele - zajištění veškerých činností související se zakázkou, tj. :  _x000D_
- koordinace prací mezi dodavateli._x000D_
- stanovení pořadí případně souběžného provádění prací a doby realizace._x000D_
- předávání staveniště jednotlivým subdodavatelům._x000D_
- předávání informací o změnách._x000D_
- řešení vazeb na okolí staveniště.</t>
  </si>
  <si>
    <t>1287429753</t>
  </si>
  <si>
    <t>0900010-1</t>
  </si>
  <si>
    <t>Náklady na vypracování požárního řádu a poplachové směrnice z hlediska provozu ZS</t>
  </si>
  <si>
    <t>1678473315</t>
  </si>
  <si>
    <t>01325400x</t>
  </si>
  <si>
    <t>Dokumentace skutečného provedení stavby zhotovená ve všech dotčených profesních částech, tisky, kompletace (3x listinné vyhotovení, 3 x DVD ve formátech dwg a pdf )</t>
  </si>
  <si>
    <t>-702619493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</si>
  <si>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</si>
  <si>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</si>
  <si>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</si>
  <si>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</si>
  <si>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</si>
  <si>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</si>
  <si>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</si>
  <si>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</si>
  <si>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</si>
  <si>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</si>
  <si>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</si>
  <si>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</si>
  <si>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</si>
  <si>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</si>
  <si>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</si>
  <si>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</si>
  <si>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</si>
  <si>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</si>
  <si>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</si>
  <si>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</si>
  <si>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</si>
  <si>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</si>
  <si>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</si>
  <si>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</si>
  <si>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</si>
  <si>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</si>
  <si>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</si>
  <si>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</si>
  <si>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</si>
  <si>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</si>
  <si>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</si>
  <si>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</si>
  <si>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</si>
  <si>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</si>
  <si>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</si>
  <si>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</si>
  <si>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</si>
  <si>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</si>
  <si>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</si>
  <si>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</si>
  <si>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</si>
  <si>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</si>
  <si>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</si>
  <si>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</si>
  <si>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</si>
  <si>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</si>
  <si>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</si>
  <si>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</si>
  <si>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</si>
  <si>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</si>
  <si>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</si>
  <si>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</si>
  <si>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</si>
  <si>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</si>
  <si>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</si>
  <si>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</si>
  <si>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</si>
  <si>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</si>
  <si>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</si>
  <si>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</si>
  <si>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</si>
  <si>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</si>
  <si>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</si>
  <si>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</si>
  <si>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</si>
  <si>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</si>
  <si>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</si>
  <si>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</si>
  <si>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</si>
  <si>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</si>
  <si>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</si>
  <si>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</si>
  <si>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</si>
  <si>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</si>
  <si>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</si>
  <si>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</si>
  <si>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</si>
  <si>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</si>
  <si>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</si>
  <si>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</si>
  <si>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</si>
  <si>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</si>
  <si>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</si>
  <si>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</si>
  <si>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</si>
  <si>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</si>
  <si>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</si>
  <si>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</si>
  <si>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</si>
  <si>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</si>
  <si>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</si>
  <si>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</si>
  <si>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</si>
  <si>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</si>
  <si>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</si>
  <si>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</si>
  <si>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</si>
  <si>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</si>
  <si>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</si>
  <si>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</si>
  <si>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</si>
  <si>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</si>
  <si>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</si>
  <si>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</si>
  <si>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</si>
  <si>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</si>
  <si>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</si>
  <si>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</si>
  <si>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</si>
  <si>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</si>
  <si>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</si>
  <si>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</si>
  <si>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</si>
  <si>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</si>
  <si>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</si>
  <si>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</si>
  <si>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</si>
  <si>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</si>
  <si>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</si>
  <si>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</si>
  <si>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</si>
  <si>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</si>
  <si>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</si>
  <si>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</si>
  <si>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</si>
  <si>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</si>
  <si>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</si>
  <si>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</si>
  <si>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</si>
  <si>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</si>
  <si>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</si>
  <si>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</si>
  <si>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</si>
  <si>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</si>
  <si>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</si>
  <si>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</si>
  <si>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</si>
  <si>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</si>
  <si>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</si>
  <si>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</si>
  <si>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</si>
  <si>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</si>
  <si>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</si>
  <si>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</si>
  <si>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</si>
  <si>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</si>
  <si>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</si>
  <si>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</si>
  <si>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</si>
  <si>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</si>
  <si>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</si>
  <si>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</si>
  <si>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</si>
  <si>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</si>
  <si>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</si>
  <si>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</si>
  <si>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</si>
  <si>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</si>
  <si>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</si>
  <si>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</si>
  <si>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</si>
  <si>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</si>
  <si>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</si>
  <si>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</si>
  <si>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</si>
  <si>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</si>
  <si>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</si>
  <si>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</si>
  <si>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</si>
  <si>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</si>
  <si>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</si>
  <si>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</si>
  <si>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</si>
  <si>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</si>
  <si>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</si>
  <si>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</si>
  <si>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</si>
  <si>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</si>
  <si>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</si>
  <si>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Název akce: Přístavba spojovací chodby k budově SPŠel-it Dobruška</t>
  </si>
  <si>
    <t xml:space="preserve">                       Soupis výkonů</t>
  </si>
  <si>
    <t>060-vytápění</t>
  </si>
  <si>
    <t>Číslo pozice</t>
  </si>
  <si>
    <t>POPIS VÝKONU</t>
  </si>
  <si>
    <t>Měrná jednotka</t>
  </si>
  <si>
    <t>Jednotková cena</t>
  </si>
  <si>
    <t xml:space="preserve">Cena </t>
  </si>
  <si>
    <t>REKAPITULACE</t>
  </si>
  <si>
    <t>001</t>
  </si>
  <si>
    <t>Topná zkouška</t>
  </si>
  <si>
    <t>Nátěry</t>
  </si>
  <si>
    <t>CELKEM SOUPIS VÝKONŮ</t>
  </si>
  <si>
    <t xml:space="preserve">Část A - Zřízení konstrukcí </t>
  </si>
  <si>
    <t>R</t>
  </si>
  <si>
    <t>Topná zkouška 24 hod</t>
  </si>
  <si>
    <t>soubor</t>
  </si>
  <si>
    <t>CELKEM</t>
  </si>
  <si>
    <t>Potrubí</t>
  </si>
  <si>
    <t xml:space="preserve">Potrubí z trubek závitových nízkotlakých a středotlakých dle ČSN 42 5710 </t>
  </si>
  <si>
    <t>DN 15</t>
  </si>
  <si>
    <t>DN 20</t>
  </si>
  <si>
    <t>Příplatek za zhotovení přípojky z ocelových trubek závitových</t>
  </si>
  <si>
    <t xml:space="preserve">Zkoušky těsnosti potrubí z trubek ocelových závitových </t>
  </si>
  <si>
    <t>do DN40</t>
  </si>
  <si>
    <t>manžety prostupové pro trubky</t>
  </si>
  <si>
    <t>do DN20</t>
  </si>
  <si>
    <t>Ochrana potrubí termoizolačními trubicemi z pěnového PE přilepených v příčných a podélných spojích</t>
  </si>
  <si>
    <t>Tloušťka izolace přes 20 do 25mm</t>
  </si>
  <si>
    <t>DN do 22 mm</t>
  </si>
  <si>
    <t>DN přes 22 mm do 45 mm</t>
  </si>
  <si>
    <t>Přesun hmot pro rozvod potrubí stanovený z hmotnosti materiálu vodorovná vzdálenost do 50m v objektech výšky</t>
  </si>
  <si>
    <t>do 6m</t>
  </si>
  <si>
    <t>Příplatek k cenám za přesun prováděný bez použití mechanizace pro jakoukoliv výšku objektu</t>
  </si>
  <si>
    <t>Armatury</t>
  </si>
  <si>
    <t>Ventily odvzdušňovací závitové</t>
  </si>
  <si>
    <t>Otopných těles PN6 do 120oC G1/4"</t>
  </si>
  <si>
    <t>Ventily regulační závitové</t>
  </si>
  <si>
    <t xml:space="preserve">Ventily termostatické bez hlavice ovládání PN 16 do 110oC přímé </t>
  </si>
  <si>
    <t>dvouregulační G1/2"</t>
  </si>
  <si>
    <t xml:space="preserve">Hlavice termostatické pro ovládání termostatických ventilů s vestavěným čidlem v provedení pro veřejné prostory (ochrana proti odcizení) </t>
  </si>
  <si>
    <t>Šroubení radiátorové</t>
  </si>
  <si>
    <t>Šroubení otopných těles - přímé s uzavírací a vypouštěcí funkcí G 1/2"</t>
  </si>
  <si>
    <t>Přesun hmot pro armatury stanovený z hmotnosti materiálu vodorovná vzdálenost do 50m v objektech výšky</t>
  </si>
  <si>
    <t>Otopná tělesa</t>
  </si>
  <si>
    <t xml:space="preserve">Otopná tělesa konvektorová neobsažená v ceníku  URS </t>
  </si>
  <si>
    <t>Otopná lavice s přirozenou konvekcí s možnosti pro usednutí  výška 300, délka 2000, šířka 265mm (1786W,75/65/20oC) pro montáž na podlahu (standartní provedení z pozinkovaného plechu (1,2MPa,110oC)</t>
  </si>
  <si>
    <t xml:space="preserve">Krycí deska dřevo odstín dub délky 265x2000x30 </t>
  </si>
  <si>
    <t xml:space="preserve">Připojovací sada lavice - termostatický ventil , hlavice, 2 prodlužovací připojovací kusy </t>
  </si>
  <si>
    <t>Montáž konvektorových těles s osazením na konzoly</t>
  </si>
  <si>
    <t>délky do 2040mm</t>
  </si>
  <si>
    <t>Přesun hmot pro otopná tělesa stanovený z hmotnosti materiálu vodorovná vzdálenost do 50m v objektech výšky</t>
  </si>
  <si>
    <t>Nátěry tepelně namáhaných těles, aramatur a potrubí</t>
  </si>
  <si>
    <t>Krycí nátěr (email) otopných těles (stávající tělesa)</t>
  </si>
  <si>
    <t>článkových, dvojnásobný akrylátový</t>
  </si>
  <si>
    <t>Základní antikorozní nátěr potrubí do DN50 akrylátový</t>
  </si>
  <si>
    <t>Krycí nátěr potrubí do DN50 dvojnásobný akrylátový</t>
  </si>
  <si>
    <t xml:space="preserve">Část B - Demontáž konstrukcí </t>
  </si>
  <si>
    <t>Demontáž potrubí</t>
  </si>
  <si>
    <t>Demontáž potrubí z trubek ocelových závitových</t>
  </si>
  <si>
    <t>do DN15</t>
  </si>
  <si>
    <t>DN přes 15 do 32</t>
  </si>
  <si>
    <t>Vnitrostaveništní přemístění demontovaných hmot rozvodů potrubí vodorovně do 100m</t>
  </si>
  <si>
    <t>do 6m výšky</t>
  </si>
  <si>
    <t>přes 6 do 24m</t>
  </si>
  <si>
    <t>Demontáž armatur</t>
  </si>
  <si>
    <t>Demontáž aramtur závitových s 1 závitem do G1/2"</t>
  </si>
  <si>
    <t>Demontáž aramtur závitových se 2 závity do G1/2"</t>
  </si>
  <si>
    <t>Demontáž aramtur závitových se 2 závity přes 1/2" do 1"</t>
  </si>
  <si>
    <t>Vnitrostaveništní přemístění demontovaných hmot armatur  vodorovně do 100m</t>
  </si>
  <si>
    <t>Demontáž otopných těles</t>
  </si>
  <si>
    <t>Demontáž otopných těles litinových článkových</t>
  </si>
  <si>
    <t>Demontáž konzol nebo držáků otopných těles do odpadu</t>
  </si>
  <si>
    <t>Vypouštění vody z otopných soustav</t>
  </si>
  <si>
    <t>Vnitrostaveništní přemístění demontovaných hmot otopných těles vodorovně do 100m</t>
  </si>
  <si>
    <t xml:space="preserve">CELKEM </t>
  </si>
  <si>
    <t xml:space="preserve">Část C - Opravy a údržba konstrukcí </t>
  </si>
  <si>
    <t xml:space="preserve">Oprava rozvodů potrubí z trubek ocelových závitových </t>
  </si>
  <si>
    <t xml:space="preserve">Navaření odbočky na stávající potrubí, odbočka </t>
  </si>
  <si>
    <t>DN15</t>
  </si>
  <si>
    <t>DN20</t>
  </si>
  <si>
    <t xml:space="preserve">Opravy a údržba otopných těles </t>
  </si>
  <si>
    <t>Regulace otopného systému při opravách vyregulování dvojregulačních ventilů s termostatickým ovládáním</t>
  </si>
  <si>
    <t>s termostatickým ovládáním</t>
  </si>
  <si>
    <t>Opravy otopných těles článkových litinových</t>
  </si>
  <si>
    <t>rozpojení teplovodního tělesa</t>
  </si>
  <si>
    <t>stažení otopného tělesa</t>
  </si>
  <si>
    <t>Ostatní opravy otopných těles</t>
  </si>
  <si>
    <t>Vyzkoušení tlakem po opravě otopných těles</t>
  </si>
  <si>
    <t>litinových</t>
  </si>
  <si>
    <t>Vyčištění propláchnutím vodou otopných těles</t>
  </si>
  <si>
    <t>odvzdušnění tělesa</t>
  </si>
  <si>
    <t>napouštění vody do otopného systému včetně potrubí</t>
  </si>
  <si>
    <t>otopných těles</t>
  </si>
  <si>
    <t>montáž otopných těles sestavených z použitých článků</t>
  </si>
  <si>
    <t>Část HSV - Stavební přípomoce</t>
  </si>
  <si>
    <t xml:space="preserve">9-Ostatní konstrukce a práce, bourání </t>
  </si>
  <si>
    <t>Vybourání otvorů ve zdivu cihelném D do 60 mm na MVC nebo MV tl do 450 mm</t>
  </si>
  <si>
    <t>974031153</t>
  </si>
  <si>
    <t>Vysekání rýh ve zdivu cihelném hl do 100 mm š do 100 mm</t>
  </si>
  <si>
    <t>974042543</t>
  </si>
  <si>
    <t>Vysekání rýh v dlažbě betonové nebo jiné monolitické hl do 70 mm š do 100 mm</t>
  </si>
  <si>
    <t>Královehradecký kraj, Pivovarské náměstí 1245, 500 03 Hradec Králové</t>
  </si>
  <si>
    <t>PŘÍSTAVBA SPOJOVACÍ CHODBY K BUDOVĚ SPŠel-it DOBRUŠKA</t>
  </si>
  <si>
    <t>090-elektroinstalace, 110-hromosvody</t>
  </si>
  <si>
    <t>katalogové ceny bez DPH</t>
  </si>
  <si>
    <t>Spínací zařízení</t>
  </si>
  <si>
    <t>dozbrojení rozváděče "R 6"</t>
  </si>
  <si>
    <t>svodič přepětí I. a II. stupně 12,5-275/3+0</t>
  </si>
  <si>
    <t>ks</t>
  </si>
  <si>
    <t>jistič B20/3</t>
  </si>
  <si>
    <t xml:space="preserve">podružný materiál  </t>
  </si>
  <si>
    <t>KPL</t>
  </si>
  <si>
    <t>montáž</t>
  </si>
  <si>
    <t>rozváděč RSK</t>
  </si>
  <si>
    <t>rozvodnice  oceloplechová, bílá 4/56  pod omítku</t>
  </si>
  <si>
    <t>svorka RSA 6</t>
  </si>
  <si>
    <t>vypínač 40/3</t>
  </si>
  <si>
    <t>svodič přepětí II. st . 275/3+0</t>
  </si>
  <si>
    <t xml:space="preserve">pomocný kontakt </t>
  </si>
  <si>
    <t>soumrakový spínač na DIN lištu  vč.externího senzoru</t>
  </si>
  <si>
    <t>stykač 230/SO s kontakty C3</t>
  </si>
  <si>
    <t>proudový chránič 25/4/003  kontrola jednou ročně</t>
  </si>
  <si>
    <t>jistič PL7-B6/1</t>
  </si>
  <si>
    <t>jistič PL7-B10/1</t>
  </si>
  <si>
    <t>jistič PL7-B16/1</t>
  </si>
  <si>
    <t>impulsní relé 230/SS</t>
  </si>
  <si>
    <t>tlačítko na DIN lištu</t>
  </si>
  <si>
    <t>časové relé po impulsu nastavitelná doba chodu</t>
  </si>
  <si>
    <t xml:space="preserve">rozpínací relé 230/SO   </t>
  </si>
  <si>
    <t>lišta propojovací 3P-3TE</t>
  </si>
  <si>
    <t>Rozvody elektrické energie</t>
  </si>
  <si>
    <t>krabice pro společnou montáž přístrojů ( hloubka 43 mm )</t>
  </si>
  <si>
    <t xml:space="preserve">krabice elektroinstalační rozbočná </t>
  </si>
  <si>
    <t>krabice elektroinstalační na povrchovou montáž 8/5       IP 54</t>
  </si>
  <si>
    <t>krabice 250/1  vč. svorkovnice  EPS 2</t>
  </si>
  <si>
    <r>
      <t xml:space="preserve">trubka bezhalogenová pevná </t>
    </r>
    <r>
      <rPr>
        <sz val="12"/>
        <rFont val="ISOCPEUR"/>
        <family val="2"/>
        <charset val="238"/>
      </rPr>
      <t>⌀</t>
    </r>
    <r>
      <rPr>
        <sz val="9"/>
        <rFont val="Arial"/>
        <family val="2"/>
      </rPr>
      <t xml:space="preserve"> </t>
    </r>
    <r>
      <rPr>
        <sz val="12"/>
        <rFont val="Arial"/>
        <family val="2"/>
      </rPr>
      <t>20 šedá  vč. spojek a uchycení - střední mechanická odolnost</t>
    </r>
  </si>
  <si>
    <t>hmoždinka vč. vrutu - 6x40</t>
  </si>
  <si>
    <t>hmoždinka vč. vrutu - 8x60</t>
  </si>
  <si>
    <t xml:space="preserve">svorka zemnící                        </t>
  </si>
  <si>
    <t>svorka vodičová 3x1-2.5</t>
  </si>
  <si>
    <t>svorka vodičová 4x1-2.5</t>
  </si>
  <si>
    <t>žlab oceloplechový, plný 50 x 100 mm žárově zinkovaný, vč. spojek a závěsů</t>
  </si>
  <si>
    <t>sádra stavební</t>
  </si>
  <si>
    <t>q</t>
  </si>
  <si>
    <t>CY 4 zž</t>
  </si>
  <si>
    <t>CYA 16 zž</t>
  </si>
  <si>
    <t>CYKY O3x1,5</t>
  </si>
  <si>
    <t>CYKY J3x1,5</t>
  </si>
  <si>
    <t>CYKY J3x2,5</t>
  </si>
  <si>
    <t>CYKY J4x10</t>
  </si>
  <si>
    <t>vypínač č. 6 bílý s nezadíratelným povrchem</t>
  </si>
  <si>
    <t xml:space="preserve">dvojté tlačítko s nezadíratelným povrchem  komplet </t>
  </si>
  <si>
    <t xml:space="preserve">jednonásobná zásuvka bílá s nezadíratelným povrchem komplet </t>
  </si>
  <si>
    <t>vypínač šedý  č.5  IP54</t>
  </si>
  <si>
    <t>zásuvka jednonásobná, šedá,  IP 54</t>
  </si>
  <si>
    <t xml:space="preserve">podružný materiál     </t>
  </si>
  <si>
    <t>Montáž rozvodů elektrické energie</t>
  </si>
  <si>
    <t>krabice pod přístroje bez zapojení</t>
  </si>
  <si>
    <t>krabicová rozvodka odboč.s víčkem vč. zapojení</t>
  </si>
  <si>
    <t>krabicová rozvodka lištová vč. zapojení</t>
  </si>
  <si>
    <t>upevnění plastových lišt-ochranných trubek</t>
  </si>
  <si>
    <t>kabelový žlab vč.podpěr  a závěsů</t>
  </si>
  <si>
    <t>krabice KT 250 vč. svorkovnice MET</t>
  </si>
  <si>
    <t>motáž rozváděče do 50 kg</t>
  </si>
  <si>
    <t>tabulky a štítky na kabely</t>
  </si>
  <si>
    <t>osazení hmoždinky do panelu</t>
  </si>
  <si>
    <t>uzemnění na povrchu do 50mm2</t>
  </si>
  <si>
    <t>kabel  CYKYLo pod omítkou-do CYKY 5x2.5 PU</t>
  </si>
  <si>
    <t>kabel  CYKY  do 4x10 PU</t>
  </si>
  <si>
    <t>kabel  do CYKY 5x2.5 VU</t>
  </si>
  <si>
    <t>drát do 25 mm2 pevně ulož.</t>
  </si>
  <si>
    <t>příplatek za zatahování kabelu do 0,7 kg</t>
  </si>
  <si>
    <t>ukončení kabelu do 4x10</t>
  </si>
  <si>
    <t>připojení spínacího prvku</t>
  </si>
  <si>
    <t>připojení časových členů, pohybových senzorů, kouřových hlásičů, termostatů</t>
  </si>
  <si>
    <t>připojení prvku v GO</t>
  </si>
  <si>
    <t>připojení zásuvek 1f.</t>
  </si>
  <si>
    <t>přetočení kabelu z bubnu</t>
  </si>
  <si>
    <t>demontáže stávajících kabelů do pr. 2,5 mm, vč. likvidace</t>
  </si>
  <si>
    <t>práce s revizním technikem</t>
  </si>
  <si>
    <t>vyhledání přípojných bodů, zajištění pracoviště</t>
  </si>
  <si>
    <t>Rýha v betonu - hl.3cm š.3cm</t>
  </si>
  <si>
    <t xml:space="preserve">Výchozí revizní zpráva  6 paré </t>
  </si>
  <si>
    <t>Dokumentace skutečného provedení 6 paré + 1x CD</t>
  </si>
  <si>
    <t>zednické přípomoce     3% z ceny montáže</t>
  </si>
  <si>
    <t>Osvětlení</t>
  </si>
  <si>
    <t>svítidlo 1200mm, elox Al., nanoprizma, LED 3000 K, zdroj 125mA nestmívatelný</t>
  </si>
  <si>
    <t>svítidlo LED, boční víčka: šedá hliníková slitina s plastovými bočnicemi pro uchycení a zavěšení skla při montáži, povrchová úprava práškovou barvou, difuzor: tepelně tvrzené bezpečnostní sklo, klipy nerez, těsnění: polyuretanové těsnění (PUR) v drážce tělesa, Základna: šedý hliníkový profil, povrchová úprava práškovou barvou, IP 66, Světelný tok LED modulů [lm] 5500 lm, 37 W, 840</t>
  </si>
  <si>
    <t>svítidlo nouzové plastové LED svítidlo s krytím IP 42 určené pro nouzové osvětlení s umístěním na strop nebo na stěnu, s difuzorem z opalizovaného polykarbonátu, 1 hodina autonomnost, světelný tok svítidla [lm] 80, 1W</t>
  </si>
  <si>
    <t>Montáž osvětlení</t>
  </si>
  <si>
    <t>upevnění  svítidel LED</t>
  </si>
  <si>
    <t>upevnění nouzových svítidel</t>
  </si>
  <si>
    <t>Bleskosvody</t>
  </si>
  <si>
    <t xml:space="preserve">AlMgSi drát pr.8mm   </t>
  </si>
  <si>
    <t>drát zemnící  FeZn pr. 10</t>
  </si>
  <si>
    <t>FeZn 30/4 zemnící pásek</t>
  </si>
  <si>
    <t>SR 03 - svorka pásek/kulatina</t>
  </si>
  <si>
    <t xml:space="preserve">podpěra k zemniči   </t>
  </si>
  <si>
    <t>štítek označení</t>
  </si>
  <si>
    <t xml:space="preserve">pásek na okapový svod </t>
  </si>
  <si>
    <t xml:space="preserve">svorka připojovací   </t>
  </si>
  <si>
    <t xml:space="preserve">svorka okapová </t>
  </si>
  <si>
    <t xml:space="preserve">UNI svorka univerzální   </t>
  </si>
  <si>
    <t xml:space="preserve">svorka "na spodní plech.střechu"  </t>
  </si>
  <si>
    <t>Montáž bleskosvodu</t>
  </si>
  <si>
    <t>montáž AlMgSi drát 8mm</t>
  </si>
  <si>
    <t>tvarování montážních dílů</t>
  </si>
  <si>
    <t>montáž FeZn pásek uzemnění</t>
  </si>
  <si>
    <t>montáž svorky do 2 šroubů</t>
  </si>
  <si>
    <t>montáž svorky nad 2 šrouby</t>
  </si>
  <si>
    <t>označení svodů štítkem</t>
  </si>
  <si>
    <t>montážní práce z pevného žebříku</t>
  </si>
  <si>
    <t>HZS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</si>
</sst>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K_č_-;\-* #,##0\ _K_č_-;_-* &quot;-&quot;\ _K_č_-;_-@_-"/>
    <numFmt numFmtId="164" formatCode="#,##0.00%"/>
    <numFmt numFmtId="165" formatCode="dd\.mm\.yyyy"/>
    <numFmt numFmtId="166" formatCode="#,##0.00000"/>
    <numFmt numFmtId="167" formatCode="#,##0.000"/>
    <numFmt numFmtId="168" formatCode="#,##0.0\ _K_č"/>
    <numFmt numFmtId="169" formatCode="#,##0\ _K_č"/>
    <numFmt numFmtId="170" formatCode="0.0"/>
    <numFmt numFmtId="171" formatCode="#,##0.00;[Red]\-#,##0.00"/>
  </numFmts>
  <fonts count="7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12"/>
      <name val="formata"/>
    </font>
    <font>
      <b/>
      <sz val="18"/>
      <name val="Arial"/>
      <family val="2"/>
      <charset val="238"/>
    </font>
    <font>
      <b/>
      <sz val="14"/>
      <name val="Arial"/>
      <family val="2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</font>
    <font>
      <b/>
      <sz val="12"/>
      <name val="Formata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b/>
      <sz val="10"/>
      <name val="Arial"/>
      <family val="2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</font>
    <font>
      <b/>
      <sz val="12"/>
      <color indexed="12"/>
      <name val="Arial"/>
      <family val="2"/>
      <charset val="238"/>
    </font>
    <font>
      <sz val="12"/>
      <name val="Arial"/>
      <family val="2"/>
    </font>
    <font>
      <b/>
      <sz val="12"/>
      <color indexed="50"/>
      <name val="Arial"/>
      <family val="2"/>
      <charset val="238"/>
    </font>
    <font>
      <i/>
      <sz val="12"/>
      <name val="Arial"/>
      <family val="2"/>
    </font>
    <font>
      <b/>
      <i/>
      <sz val="12"/>
      <name val="Arial"/>
      <family val="2"/>
    </font>
    <font>
      <sz val="10"/>
      <color indexed="10"/>
      <name val="Arial"/>
      <family val="2"/>
    </font>
    <font>
      <sz val="12"/>
      <color indexed="10"/>
      <name val="Arial"/>
      <family val="2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2"/>
      <name val="Arial Black"/>
      <family val="2"/>
      <charset val="238"/>
    </font>
    <font>
      <sz val="9"/>
      <name val="Arial"/>
      <family val="2"/>
    </font>
    <font>
      <sz val="12"/>
      <name val="ISOCPEUR"/>
      <family val="2"/>
      <charset val="238"/>
    </font>
    <font>
      <b/>
      <sz val="12"/>
      <color indexed="17"/>
      <name val="Arial"/>
      <family val="2"/>
    </font>
    <font>
      <i/>
      <sz val="14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3" fillId="0" borderId="0" applyNumberFormat="0" applyFill="0" applyBorder="0" applyAlignment="0" applyProtection="0"/>
    <xf numFmtId="0" fontId="45" fillId="0" borderId="1"/>
    <xf numFmtId="0" fontId="56" fillId="0" borderId="1" applyNumberFormat="0" applyBorder="0" applyAlignment="0" applyProtection="0">
      <alignment vertical="top"/>
      <protection locked="0"/>
    </xf>
    <xf numFmtId="0" fontId="45" fillId="0" borderId="1"/>
    <xf numFmtId="171" fontId="45" fillId="0" borderId="1" applyFont="0" applyFill="0" applyBorder="0" applyAlignment="0" applyProtection="0"/>
  </cellStyleXfs>
  <cellXfs count="58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56" fillId="0" borderId="50" xfId="3" applyBorder="1" applyAlignment="1" applyProtection="1">
      <alignment wrapText="1"/>
    </xf>
    <xf numFmtId="0" fontId="56" fillId="0" borderId="50" xfId="3" applyFont="1" applyBorder="1" applyAlignment="1" applyProtection="1">
      <alignment wrapText="1"/>
    </xf>
    <xf numFmtId="0" fontId="45" fillId="0" borderId="1" xfId="2" applyFont="1" applyBorder="1" applyAlignment="1" applyProtection="1">
      <alignment vertical="top" wrapText="1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45" fillId="0" borderId="37" xfId="2" applyBorder="1" applyAlignment="1" applyProtection="1">
      <alignment horizontal="center" vertical="center"/>
    </xf>
    <xf numFmtId="0" fontId="45" fillId="0" borderId="38" xfId="2" applyBorder="1" applyAlignment="1" applyProtection="1">
      <alignment horizontal="center" vertical="center"/>
    </xf>
    <xf numFmtId="0" fontId="45" fillId="0" borderId="38" xfId="2" applyBorder="1" applyProtection="1"/>
    <xf numFmtId="168" fontId="45" fillId="0" borderId="38" xfId="2" applyNumberFormat="1" applyBorder="1" applyProtection="1"/>
    <xf numFmtId="0" fontId="45" fillId="0" borderId="39" xfId="2" applyBorder="1" applyProtection="1"/>
    <xf numFmtId="0" fontId="45" fillId="0" borderId="1" xfId="2" applyBorder="1" applyProtection="1"/>
    <xf numFmtId="0" fontId="46" fillId="0" borderId="40" xfId="2" applyFont="1" applyBorder="1" applyAlignment="1" applyProtection="1">
      <alignment horizontal="center" vertical="center"/>
    </xf>
    <xf numFmtId="0" fontId="46" fillId="0" borderId="1" xfId="2" applyFont="1" applyBorder="1" applyAlignment="1" applyProtection="1">
      <alignment horizontal="center" vertical="center"/>
    </xf>
    <xf numFmtId="0" fontId="47" fillId="0" borderId="1" xfId="2" applyFont="1" applyBorder="1" applyAlignment="1" applyProtection="1">
      <alignment wrapText="1"/>
    </xf>
    <xf numFmtId="0" fontId="48" fillId="0" borderId="1" xfId="2" applyFont="1" applyBorder="1" applyAlignment="1" applyProtection="1">
      <alignment horizontal="left"/>
    </xf>
    <xf numFmtId="168" fontId="49" fillId="0" borderId="1" xfId="2" applyNumberFormat="1" applyFont="1" applyBorder="1" applyAlignment="1" applyProtection="1">
      <alignment horizontal="center"/>
    </xf>
    <xf numFmtId="4" fontId="49" fillId="0" borderId="1" xfId="2" applyNumberFormat="1" applyFont="1" applyBorder="1" applyAlignment="1" applyProtection="1">
      <alignment horizontal="left"/>
    </xf>
    <xf numFmtId="4" fontId="49" fillId="0" borderId="41" xfId="2" applyNumberFormat="1" applyFont="1" applyBorder="1" applyAlignment="1" applyProtection="1">
      <alignment horizontal="left"/>
    </xf>
    <xf numFmtId="0" fontId="50" fillId="0" borderId="42" xfId="2" applyFont="1" applyBorder="1" applyAlignment="1" applyProtection="1">
      <alignment horizontal="center" vertical="center"/>
    </xf>
    <xf numFmtId="0" fontId="50" fillId="0" borderId="43" xfId="2" applyFont="1" applyBorder="1" applyAlignment="1" applyProtection="1">
      <alignment horizontal="center" vertical="center"/>
    </xf>
    <xf numFmtId="0" fontId="51" fillId="0" borderId="43" xfId="2" applyFont="1" applyBorder="1" applyAlignment="1" applyProtection="1">
      <alignment horizontal="left"/>
    </xf>
    <xf numFmtId="168" fontId="52" fillId="0" borderId="43" xfId="2" applyNumberFormat="1" applyFont="1" applyBorder="1" applyAlignment="1" applyProtection="1">
      <alignment horizontal="center"/>
    </xf>
    <xf numFmtId="14" fontId="53" fillId="0" borderId="44" xfId="2" applyNumberFormat="1" applyFont="1" applyBorder="1" applyAlignment="1" applyProtection="1">
      <alignment horizontal="center"/>
    </xf>
    <xf numFmtId="0" fontId="54" fillId="0" borderId="45" xfId="2" applyFont="1" applyBorder="1" applyAlignment="1" applyProtection="1">
      <alignment horizontal="center" vertical="center" wrapText="1"/>
    </xf>
    <xf numFmtId="0" fontId="55" fillId="0" borderId="46" xfId="2" applyFont="1" applyBorder="1" applyAlignment="1" applyProtection="1">
      <alignment horizontal="center" vertical="center" wrapText="1"/>
    </xf>
    <xf numFmtId="0" fontId="54" fillId="0" borderId="46" xfId="2" applyFont="1" applyBorder="1" applyAlignment="1" applyProtection="1">
      <alignment horizontal="center" vertical="center" wrapText="1"/>
    </xf>
    <xf numFmtId="168" fontId="54" fillId="0" borderId="46" xfId="2" applyNumberFormat="1" applyFont="1" applyBorder="1" applyAlignment="1" applyProtection="1">
      <alignment horizontal="center" vertical="center" wrapText="1"/>
    </xf>
    <xf numFmtId="4" fontId="54" fillId="0" borderId="46" xfId="2" applyNumberFormat="1" applyFont="1" applyBorder="1" applyAlignment="1" applyProtection="1">
      <alignment horizontal="center" vertical="center" wrapText="1"/>
    </xf>
    <xf numFmtId="4" fontId="54" fillId="0" borderId="47" xfId="2" applyNumberFormat="1" applyFont="1" applyBorder="1" applyAlignment="1" applyProtection="1">
      <alignment horizontal="center" vertical="center"/>
    </xf>
    <xf numFmtId="0" fontId="54" fillId="0" borderId="48" xfId="2" applyFont="1" applyBorder="1" applyAlignment="1" applyProtection="1">
      <alignment horizontal="center" vertical="center" wrapText="1"/>
    </xf>
    <xf numFmtId="0" fontId="46" fillId="0" borderId="49" xfId="2" applyFont="1" applyBorder="1" applyAlignment="1" applyProtection="1">
      <alignment wrapText="1"/>
    </xf>
    <xf numFmtId="168" fontId="54" fillId="0" borderId="48" xfId="2" applyNumberFormat="1" applyFont="1" applyBorder="1" applyAlignment="1" applyProtection="1">
      <alignment horizontal="center" vertical="center" wrapText="1"/>
    </xf>
    <xf numFmtId="169" fontId="54" fillId="0" borderId="48" xfId="2" applyNumberFormat="1" applyFont="1" applyBorder="1" applyAlignment="1" applyProtection="1">
      <alignment horizontal="center" vertical="center" wrapText="1"/>
    </xf>
    <xf numFmtId="41" fontId="54" fillId="0" borderId="48" xfId="2" applyNumberFormat="1" applyFont="1" applyBorder="1" applyAlignment="1" applyProtection="1">
      <alignment horizontal="center" vertical="center"/>
    </xf>
    <xf numFmtId="0" fontId="54" fillId="0" borderId="50" xfId="2" applyFont="1" applyBorder="1" applyAlignment="1" applyProtection="1">
      <alignment horizontal="center" vertical="center" wrapText="1"/>
    </xf>
    <xf numFmtId="168" fontId="54" fillId="0" borderId="50" xfId="2" applyNumberFormat="1" applyFont="1" applyBorder="1" applyAlignment="1" applyProtection="1">
      <alignment horizontal="center" vertical="center" wrapText="1"/>
    </xf>
    <xf numFmtId="169" fontId="54" fillId="0" borderId="50" xfId="2" applyNumberFormat="1" applyFont="1" applyBorder="1" applyAlignment="1" applyProtection="1">
      <alignment horizontal="center" vertical="center" wrapText="1"/>
    </xf>
    <xf numFmtId="37" fontId="57" fillId="0" borderId="50" xfId="2" applyNumberFormat="1" applyFont="1" applyBorder="1" applyAlignment="1" applyProtection="1">
      <alignment horizontal="center" vertical="center"/>
    </xf>
    <xf numFmtId="49" fontId="58" fillId="0" borderId="51" xfId="2" applyNumberFormat="1" applyFont="1" applyBorder="1" applyAlignment="1" applyProtection="1">
      <alignment horizontal="center" vertical="center"/>
    </xf>
    <xf numFmtId="0" fontId="47" fillId="0" borderId="50" xfId="2" applyFont="1" applyBorder="1" applyAlignment="1" applyProtection="1">
      <alignment wrapText="1"/>
    </xf>
    <xf numFmtId="41" fontId="54" fillId="0" borderId="50" xfId="2" applyNumberFormat="1" applyFont="1" applyBorder="1" applyAlignment="1" applyProtection="1">
      <alignment horizontal="center" vertical="center"/>
    </xf>
    <xf numFmtId="0" fontId="59" fillId="6" borderId="52" xfId="2" applyFont="1" applyFill="1" applyBorder="1" applyAlignment="1" applyProtection="1">
      <alignment horizontal="center" vertical="center"/>
    </xf>
    <xf numFmtId="0" fontId="60" fillId="6" borderId="52" xfId="2" applyFont="1" applyFill="1" applyBorder="1" applyAlignment="1" applyProtection="1">
      <alignment wrapText="1"/>
    </xf>
    <xf numFmtId="168" fontId="59" fillId="6" borderId="52" xfId="2" applyNumberFormat="1" applyFont="1" applyFill="1" applyBorder="1" applyAlignment="1" applyProtection="1">
      <alignment horizontal="center" vertical="center"/>
    </xf>
    <xf numFmtId="169" fontId="50" fillId="6" borderId="52" xfId="2" applyNumberFormat="1" applyFont="1" applyFill="1" applyBorder="1" applyAlignment="1" applyProtection="1">
      <alignment horizontal="center" vertical="center"/>
    </xf>
    <xf numFmtId="169" fontId="61" fillId="6" borderId="52" xfId="2" applyNumberFormat="1" applyFont="1" applyFill="1" applyBorder="1" applyAlignment="1" applyProtection="1">
      <alignment horizontal="center" vertical="center"/>
    </xf>
    <xf numFmtId="0" fontId="50" fillId="7" borderId="53" xfId="2" applyFont="1" applyFill="1" applyBorder="1" applyAlignment="1" applyProtection="1">
      <alignment horizontal="center" vertical="center"/>
    </xf>
    <xf numFmtId="0" fontId="50" fillId="7" borderId="54" xfId="2" applyFont="1" applyFill="1" applyBorder="1" applyAlignment="1" applyProtection="1">
      <alignment horizontal="center" vertical="center"/>
    </xf>
    <xf numFmtId="0" fontId="62" fillId="7" borderId="54" xfId="2" applyFont="1" applyFill="1" applyBorder="1" applyAlignment="1" applyProtection="1">
      <alignment wrapText="1"/>
    </xf>
    <xf numFmtId="0" fontId="59" fillId="7" borderId="54" xfId="2" applyFont="1" applyFill="1" applyBorder="1" applyAlignment="1" applyProtection="1">
      <alignment horizontal="center" vertical="center"/>
    </xf>
    <xf numFmtId="168" fontId="59" fillId="7" borderId="54" xfId="2" applyNumberFormat="1" applyFont="1" applyFill="1" applyBorder="1" applyAlignment="1" applyProtection="1">
      <alignment horizontal="center" vertical="center"/>
    </xf>
    <xf numFmtId="169" fontId="51" fillId="7" borderId="55" xfId="2" applyNumberFormat="1" applyFont="1" applyFill="1" applyBorder="1" applyAlignment="1" applyProtection="1">
      <alignment horizontal="center" vertical="center"/>
    </xf>
    <xf numFmtId="0" fontId="50" fillId="0" borderId="53" xfId="2" applyFont="1" applyBorder="1" applyAlignment="1" applyProtection="1">
      <alignment horizontal="center" vertical="center"/>
    </xf>
    <xf numFmtId="0" fontId="63" fillId="0" borderId="54" xfId="2" applyFont="1" applyBorder="1" applyAlignment="1" applyProtection="1">
      <alignment horizontal="center" vertical="center"/>
    </xf>
    <xf numFmtId="0" fontId="47" fillId="0" borderId="54" xfId="2" applyFont="1" applyBorder="1" applyAlignment="1" applyProtection="1">
      <alignment wrapText="1"/>
    </xf>
    <xf numFmtId="0" fontId="59" fillId="0" borderId="54" xfId="2" applyFont="1" applyBorder="1" applyAlignment="1" applyProtection="1">
      <alignment horizontal="center" vertical="center"/>
    </xf>
    <xf numFmtId="168" fontId="59" fillId="0" borderId="54" xfId="2" applyNumberFormat="1" applyFont="1" applyBorder="1" applyAlignment="1" applyProtection="1">
      <alignment horizontal="center" vertical="center"/>
    </xf>
    <xf numFmtId="0" fontId="48" fillId="0" borderId="54" xfId="2" applyFont="1" applyBorder="1" applyAlignment="1" applyProtection="1">
      <alignment horizontal="center" vertical="center"/>
    </xf>
    <xf numFmtId="169" fontId="64" fillId="0" borderId="55" xfId="2" applyNumberFormat="1" applyFont="1" applyBorder="1" applyAlignment="1" applyProtection="1">
      <alignment horizontal="center" vertical="center"/>
    </xf>
    <xf numFmtId="0" fontId="63" fillId="0" borderId="52" xfId="2" applyFont="1" applyBorder="1" applyAlignment="1" applyProtection="1">
      <alignment horizontal="center" vertical="center"/>
    </xf>
    <xf numFmtId="49" fontId="58" fillId="0" borderId="52" xfId="2" applyNumberFormat="1" applyFont="1" applyBorder="1" applyAlignment="1" applyProtection="1">
      <alignment horizontal="center" vertical="center"/>
    </xf>
    <xf numFmtId="0" fontId="48" fillId="0" borderId="43" xfId="2" applyFont="1" applyBorder="1" applyAlignment="1" applyProtection="1">
      <alignment wrapText="1"/>
    </xf>
    <xf numFmtId="0" fontId="59" fillId="0" borderId="43" xfId="2" applyFont="1" applyBorder="1" applyAlignment="1" applyProtection="1">
      <alignment horizontal="center" vertical="center"/>
    </xf>
    <xf numFmtId="168" fontId="59" fillId="0" borderId="43" xfId="2" applyNumberFormat="1" applyFont="1" applyBorder="1" applyAlignment="1" applyProtection="1">
      <alignment horizontal="center" vertical="center"/>
    </xf>
    <xf numFmtId="0" fontId="48" fillId="0" borderId="43" xfId="2" applyFont="1" applyBorder="1" applyAlignment="1" applyProtection="1">
      <alignment horizontal="center" vertical="center"/>
    </xf>
    <xf numFmtId="169" fontId="64" fillId="0" borderId="44" xfId="2" applyNumberFormat="1" applyFont="1" applyBorder="1" applyAlignment="1" applyProtection="1">
      <alignment horizontal="center" vertical="center"/>
    </xf>
    <xf numFmtId="0" fontId="63" fillId="0" borderId="51" xfId="2" applyFont="1" applyBorder="1" applyAlignment="1" applyProtection="1">
      <alignment horizontal="center" vertical="center"/>
    </xf>
    <xf numFmtId="0" fontId="65" fillId="0" borderId="56" xfId="2" applyFont="1" applyBorder="1" applyAlignment="1" applyProtection="1">
      <alignment wrapText="1"/>
    </xf>
    <xf numFmtId="0" fontId="63" fillId="0" borderId="56" xfId="2" applyFont="1" applyBorder="1" applyAlignment="1" applyProtection="1">
      <alignment horizontal="center"/>
    </xf>
    <xf numFmtId="0" fontId="65" fillId="0" borderId="56" xfId="2" applyFont="1" applyBorder="1" applyAlignment="1" applyProtection="1">
      <alignment horizontal="right"/>
    </xf>
    <xf numFmtId="170" fontId="65" fillId="0" borderId="50" xfId="2" applyNumberFormat="1" applyFont="1" applyBorder="1" applyAlignment="1" applyProtection="1">
      <alignment horizontal="right"/>
    </xf>
    <xf numFmtId="0" fontId="50" fillId="0" borderId="53" xfId="2" applyFont="1" applyFill="1" applyBorder="1" applyAlignment="1" applyProtection="1">
      <alignment horizontal="center" vertical="center"/>
    </xf>
    <xf numFmtId="0" fontId="50" fillId="0" borderId="54" xfId="2" applyFont="1" applyFill="1" applyBorder="1" applyAlignment="1" applyProtection="1">
      <alignment horizontal="center" vertical="center"/>
    </xf>
    <xf numFmtId="0" fontId="62" fillId="0" borderId="54" xfId="2" applyFont="1" applyFill="1" applyBorder="1" applyAlignment="1" applyProtection="1">
      <alignment wrapText="1"/>
    </xf>
    <xf numFmtId="168" fontId="50" fillId="0" borderId="54" xfId="2" applyNumberFormat="1" applyFont="1" applyFill="1" applyBorder="1" applyAlignment="1" applyProtection="1">
      <alignment horizontal="center" vertical="center"/>
    </xf>
    <xf numFmtId="169" fontId="50" fillId="0" borderId="54" xfId="2" applyNumberFormat="1" applyFont="1" applyFill="1" applyBorder="1" applyAlignment="1" applyProtection="1">
      <alignment horizontal="center" vertical="center"/>
    </xf>
    <xf numFmtId="169" fontId="66" fillId="0" borderId="55" xfId="2" applyNumberFormat="1" applyFont="1" applyFill="1" applyBorder="1" applyAlignment="1" applyProtection="1">
      <alignment horizontal="center" vertical="center"/>
    </xf>
    <xf numFmtId="0" fontId="58" fillId="0" borderId="52" xfId="2" applyFont="1" applyBorder="1" applyAlignment="1" applyProtection="1">
      <alignment horizontal="center" vertical="center"/>
    </xf>
    <xf numFmtId="0" fontId="48" fillId="0" borderId="54" xfId="2" applyFont="1" applyBorder="1" applyAlignment="1" applyProtection="1">
      <alignment wrapText="1"/>
    </xf>
    <xf numFmtId="0" fontId="63" fillId="0" borderId="56" xfId="2" applyFont="1" applyBorder="1" applyAlignment="1" applyProtection="1">
      <alignment horizontal="center" vertical="center"/>
    </xf>
    <xf numFmtId="170" fontId="65" fillId="0" borderId="56" xfId="2" applyNumberFormat="1" applyFont="1" applyBorder="1" applyAlignment="1" applyProtection="1">
      <alignment horizontal="right"/>
    </xf>
    <xf numFmtId="169" fontId="64" fillId="0" borderId="57" xfId="2" applyNumberFormat="1" applyFont="1" applyBorder="1" applyAlignment="1" applyProtection="1">
      <alignment horizontal="center" vertical="center"/>
    </xf>
    <xf numFmtId="0" fontId="63" fillId="0" borderId="50" xfId="2" applyFont="1" applyBorder="1" applyAlignment="1" applyProtection="1">
      <alignment horizontal="center" vertical="center"/>
    </xf>
    <xf numFmtId="0" fontId="65" fillId="0" borderId="50" xfId="2" applyFont="1" applyBorder="1" applyAlignment="1" applyProtection="1">
      <alignment wrapText="1"/>
    </xf>
    <xf numFmtId="0" fontId="65" fillId="0" borderId="50" xfId="2" applyFont="1" applyBorder="1" applyAlignment="1" applyProtection="1">
      <alignment horizontal="center"/>
    </xf>
    <xf numFmtId="0" fontId="65" fillId="0" borderId="50" xfId="2" applyFont="1" applyBorder="1" applyAlignment="1" applyProtection="1">
      <alignment horizontal="right"/>
    </xf>
    <xf numFmtId="0" fontId="67" fillId="0" borderId="50" xfId="2" applyFont="1" applyBorder="1" applyAlignment="1" applyProtection="1">
      <alignment wrapText="1"/>
    </xf>
    <xf numFmtId="0" fontId="63" fillId="0" borderId="50" xfId="2" applyFont="1" applyBorder="1" applyAlignment="1" applyProtection="1">
      <alignment horizontal="center"/>
    </xf>
    <xf numFmtId="0" fontId="68" fillId="0" borderId="50" xfId="2" applyFont="1" applyBorder="1" applyAlignment="1" applyProtection="1">
      <alignment wrapText="1"/>
    </xf>
    <xf numFmtId="0" fontId="69" fillId="0" borderId="50" xfId="2" applyFont="1" applyBorder="1" applyAlignment="1" applyProtection="1">
      <alignment horizontal="center" vertical="center"/>
    </xf>
    <xf numFmtId="0" fontId="70" fillId="0" borderId="50" xfId="2" applyFont="1" applyBorder="1" applyAlignment="1" applyProtection="1">
      <alignment wrapText="1"/>
    </xf>
    <xf numFmtId="0" fontId="70" fillId="0" borderId="50" xfId="2" applyFont="1" applyBorder="1" applyAlignment="1" applyProtection="1">
      <alignment horizontal="center"/>
    </xf>
    <xf numFmtId="0" fontId="70" fillId="0" borderId="50" xfId="2" applyFont="1" applyBorder="1" applyAlignment="1" applyProtection="1">
      <alignment horizontal="right"/>
    </xf>
    <xf numFmtId="170" fontId="70" fillId="0" borderId="50" xfId="2" applyNumberFormat="1" applyFont="1" applyBorder="1" applyAlignment="1" applyProtection="1">
      <alignment horizontal="right"/>
    </xf>
    <xf numFmtId="0" fontId="45" fillId="0" borderId="58" xfId="2" applyFont="1" applyBorder="1" applyAlignment="1" applyProtection="1">
      <alignment horizontal="center" vertical="center" wrapText="1"/>
    </xf>
    <xf numFmtId="0" fontId="50" fillId="0" borderId="52" xfId="2" applyFont="1" applyFill="1" applyBorder="1" applyAlignment="1" applyProtection="1">
      <alignment horizontal="center" vertical="center"/>
    </xf>
    <xf numFmtId="0" fontId="71" fillId="0" borderId="52" xfId="2" applyFont="1" applyFill="1" applyBorder="1" applyAlignment="1" applyProtection="1">
      <alignment vertical="center" wrapText="1"/>
    </xf>
    <xf numFmtId="0" fontId="59" fillId="0" borderId="52" xfId="2" applyFont="1" applyFill="1" applyBorder="1" applyAlignment="1" applyProtection="1">
      <alignment horizontal="center" vertical="center"/>
    </xf>
    <xf numFmtId="168" fontId="59" fillId="0" borderId="52" xfId="2" applyNumberFormat="1" applyFont="1" applyFill="1" applyBorder="1" applyAlignment="1" applyProtection="1">
      <alignment horizontal="center" vertical="center"/>
    </xf>
    <xf numFmtId="41" fontId="72" fillId="0" borderId="52" xfId="2" applyNumberFormat="1" applyFont="1" applyFill="1" applyBorder="1" applyAlignment="1" applyProtection="1">
      <alignment horizontal="center" vertical="center"/>
    </xf>
    <xf numFmtId="169" fontId="61" fillId="0" borderId="52" xfId="2" applyNumberFormat="1" applyFont="1" applyFill="1" applyBorder="1" applyAlignment="1" applyProtection="1">
      <alignment horizontal="center" vertical="center" wrapText="1"/>
    </xf>
    <xf numFmtId="0" fontId="45" fillId="0" borderId="1" xfId="2" applyAlignment="1" applyProtection="1">
      <alignment horizontal="center" vertical="center"/>
    </xf>
    <xf numFmtId="0" fontId="45" fillId="0" borderId="1" xfId="2" applyProtection="1"/>
    <xf numFmtId="168" fontId="45" fillId="0" borderId="1" xfId="2" applyNumberFormat="1" applyProtection="1"/>
    <xf numFmtId="170" fontId="65" fillId="0" borderId="50" xfId="2" applyNumberFormat="1" applyFont="1" applyBorder="1" applyAlignment="1" applyProtection="1">
      <alignment horizontal="right"/>
      <protection locked="0"/>
    </xf>
    <xf numFmtId="170" fontId="65" fillId="8" borderId="50" xfId="2" applyNumberFormat="1" applyFont="1" applyFill="1" applyBorder="1" applyAlignment="1" applyProtection="1">
      <alignment horizontal="right"/>
      <protection locked="0"/>
    </xf>
    <xf numFmtId="0" fontId="46" fillId="0" borderId="37" xfId="2" applyFont="1" applyBorder="1" applyAlignment="1" applyProtection="1">
      <alignment horizontal="center" vertical="center"/>
    </xf>
    <xf numFmtId="0" fontId="46" fillId="0" borderId="38" xfId="2" applyFont="1" applyBorder="1" applyAlignment="1" applyProtection="1">
      <alignment horizontal="center" vertical="center"/>
    </xf>
    <xf numFmtId="0" fontId="51" fillId="0" borderId="38" xfId="2" applyFont="1" applyBorder="1" applyAlignment="1" applyProtection="1">
      <alignment horizontal="left" wrapText="1"/>
    </xf>
    <xf numFmtId="0" fontId="48" fillId="0" borderId="38" xfId="2" applyFont="1" applyBorder="1" applyAlignment="1" applyProtection="1">
      <alignment horizontal="left"/>
    </xf>
    <xf numFmtId="168" fontId="49" fillId="0" borderId="38" xfId="2" applyNumberFormat="1" applyFont="1" applyBorder="1" applyAlignment="1" applyProtection="1">
      <alignment horizontal="center"/>
    </xf>
    <xf numFmtId="4" fontId="49" fillId="0" borderId="38" xfId="2" applyNumberFormat="1" applyFont="1" applyBorder="1" applyAlignment="1" applyProtection="1">
      <alignment horizontal="left"/>
    </xf>
    <xf numFmtId="4" fontId="49" fillId="0" borderId="39" xfId="2" applyNumberFormat="1" applyFont="1" applyBorder="1" applyAlignment="1" applyProtection="1">
      <alignment horizontal="left"/>
    </xf>
    <xf numFmtId="0" fontId="45" fillId="0" borderId="1" xfId="2" applyFont="1" applyBorder="1" applyProtection="1"/>
    <xf numFmtId="0" fontId="50" fillId="0" borderId="40" xfId="2" applyFont="1" applyBorder="1" applyAlignment="1" applyProtection="1">
      <alignment horizontal="center" vertical="center"/>
    </xf>
    <xf numFmtId="0" fontId="50" fillId="0" borderId="1" xfId="2" applyFont="1" applyBorder="1" applyAlignment="1" applyProtection="1">
      <alignment horizontal="center" vertical="center"/>
    </xf>
    <xf numFmtId="0" fontId="73" fillId="0" borderId="1" xfId="2" applyFont="1" applyBorder="1" applyAlignment="1" applyProtection="1">
      <alignment horizontal="left"/>
    </xf>
    <xf numFmtId="3" fontId="51" fillId="0" borderId="41" xfId="2" applyNumberFormat="1" applyFont="1" applyBorder="1" applyAlignment="1" applyProtection="1">
      <alignment horizontal="left"/>
    </xf>
    <xf numFmtId="0" fontId="51" fillId="0" borderId="1" xfId="2" applyFont="1" applyBorder="1" applyAlignment="1" applyProtection="1">
      <alignment horizontal="left"/>
    </xf>
    <xf numFmtId="0" fontId="45" fillId="0" borderId="43" xfId="2" applyFont="1" applyBorder="1" applyAlignment="1" applyProtection="1"/>
    <xf numFmtId="0" fontId="54" fillId="0" borderId="59" xfId="2" applyFont="1" applyBorder="1" applyAlignment="1" applyProtection="1">
      <alignment horizontal="center" vertical="center" wrapText="1"/>
    </xf>
    <xf numFmtId="0" fontId="54" fillId="0" borderId="49" xfId="2" applyFont="1" applyBorder="1" applyAlignment="1" applyProtection="1">
      <alignment horizontal="center" vertical="center" wrapText="1"/>
    </xf>
    <xf numFmtId="169" fontId="57" fillId="0" borderId="50" xfId="2" applyNumberFormat="1" applyFont="1" applyBorder="1" applyAlignment="1" applyProtection="1">
      <alignment horizontal="center" vertical="center"/>
    </xf>
    <xf numFmtId="0" fontId="63" fillId="0" borderId="53" xfId="2" applyFont="1" applyBorder="1" applyAlignment="1" applyProtection="1">
      <alignment horizontal="center" vertical="center"/>
    </xf>
    <xf numFmtId="0" fontId="52" fillId="0" borderId="54" xfId="2" applyFont="1" applyBorder="1" applyAlignment="1" applyProtection="1">
      <alignment horizontal="center" wrapText="1"/>
    </xf>
    <xf numFmtId="0" fontId="74" fillId="0" borderId="54" xfId="2" applyFont="1" applyBorder="1" applyProtection="1"/>
    <xf numFmtId="0" fontId="65" fillId="0" borderId="54" xfId="2" applyFont="1" applyBorder="1" applyAlignment="1" applyProtection="1">
      <alignment horizontal="center"/>
    </xf>
    <xf numFmtId="0" fontId="65" fillId="0" borderId="55" xfId="2" applyFont="1" applyBorder="1" applyAlignment="1" applyProtection="1">
      <alignment horizontal="center"/>
    </xf>
    <xf numFmtId="0" fontId="65" fillId="0" borderId="52" xfId="2" applyFont="1" applyBorder="1" applyAlignment="1" applyProtection="1">
      <alignment wrapText="1"/>
    </xf>
    <xf numFmtId="0" fontId="63" fillId="0" borderId="52" xfId="2" applyFont="1" applyBorder="1" applyAlignment="1" applyProtection="1">
      <alignment horizontal="center"/>
    </xf>
    <xf numFmtId="0" fontId="65" fillId="0" borderId="52" xfId="2" applyFont="1" applyBorder="1" applyAlignment="1" applyProtection="1">
      <alignment horizontal="right"/>
    </xf>
    <xf numFmtId="170" fontId="65" fillId="0" borderId="52" xfId="2" applyNumberFormat="1" applyFont="1" applyBorder="1" applyAlignment="1" applyProtection="1">
      <alignment horizontal="right"/>
    </xf>
    <xf numFmtId="0" fontId="63" fillId="0" borderId="52" xfId="4" applyFont="1" applyBorder="1" applyAlignment="1" applyProtection="1">
      <alignment horizontal="center"/>
    </xf>
    <xf numFmtId="0" fontId="63" fillId="0" borderId="60" xfId="2" applyFont="1" applyBorder="1" applyAlignment="1" applyProtection="1">
      <alignment horizontal="center"/>
    </xf>
    <xf numFmtId="0" fontId="65" fillId="0" borderId="60" xfId="2" applyFont="1" applyBorder="1" applyAlignment="1" applyProtection="1">
      <alignment horizontal="right"/>
    </xf>
    <xf numFmtId="170" fontId="65" fillId="0" borderId="60" xfId="2" applyNumberFormat="1" applyFont="1" applyBorder="1" applyAlignment="1" applyProtection="1">
      <alignment horizontal="right"/>
    </xf>
    <xf numFmtId="0" fontId="65" fillId="0" borderId="52" xfId="4" applyFont="1" applyBorder="1" applyAlignment="1" applyProtection="1">
      <alignment horizontal="left" wrapText="1"/>
    </xf>
    <xf numFmtId="0" fontId="65" fillId="0" borderId="52" xfId="2" applyFont="1" applyBorder="1" applyAlignment="1" applyProtection="1">
      <alignment horizontal="left" wrapText="1"/>
    </xf>
    <xf numFmtId="0" fontId="50" fillId="0" borderId="37" xfId="2" applyFont="1" applyFill="1" applyBorder="1" applyAlignment="1" applyProtection="1">
      <alignment horizontal="center" vertical="center"/>
    </xf>
    <xf numFmtId="0" fontId="50" fillId="0" borderId="38" xfId="2" applyFont="1" applyFill="1" applyBorder="1" applyAlignment="1" applyProtection="1">
      <alignment horizontal="center" vertical="center"/>
    </xf>
    <xf numFmtId="0" fontId="62" fillId="0" borderId="38" xfId="2" applyFont="1" applyFill="1" applyBorder="1" applyAlignment="1" applyProtection="1">
      <alignment wrapText="1"/>
    </xf>
    <xf numFmtId="168" fontId="50" fillId="0" borderId="38" xfId="2" applyNumberFormat="1" applyFont="1" applyFill="1" applyBorder="1" applyAlignment="1" applyProtection="1">
      <alignment horizontal="center" vertical="center"/>
    </xf>
    <xf numFmtId="169" fontId="50" fillId="0" borderId="38" xfId="2" applyNumberFormat="1" applyFont="1" applyFill="1" applyBorder="1" applyAlignment="1" applyProtection="1">
      <alignment horizontal="center" vertical="center"/>
    </xf>
    <xf numFmtId="169" fontId="66" fillId="0" borderId="39" xfId="2" applyNumberFormat="1" applyFont="1" applyFill="1" applyBorder="1" applyAlignment="1" applyProtection="1">
      <alignment horizontal="center" vertical="center"/>
    </xf>
    <xf numFmtId="0" fontId="50" fillId="7" borderId="37" xfId="2" applyFont="1" applyFill="1" applyBorder="1" applyAlignment="1" applyProtection="1">
      <alignment horizontal="center" vertical="center"/>
    </xf>
    <xf numFmtId="0" fontId="50" fillId="7" borderId="38" xfId="2" applyFont="1" applyFill="1" applyBorder="1" applyAlignment="1" applyProtection="1">
      <alignment horizontal="center" vertical="center"/>
    </xf>
    <xf numFmtId="0" fontId="62" fillId="7" borderId="38" xfId="2" applyFont="1" applyFill="1" applyBorder="1" applyAlignment="1" applyProtection="1">
      <alignment wrapText="1"/>
    </xf>
    <xf numFmtId="168" fontId="50" fillId="7" borderId="38" xfId="2" applyNumberFormat="1" applyFont="1" applyFill="1" applyBorder="1" applyAlignment="1" applyProtection="1">
      <alignment horizontal="center" vertical="center"/>
    </xf>
    <xf numFmtId="169" fontId="50" fillId="7" borderId="38" xfId="2" applyNumberFormat="1" applyFont="1" applyFill="1" applyBorder="1" applyAlignment="1" applyProtection="1">
      <alignment horizontal="center" vertical="center"/>
    </xf>
    <xf numFmtId="169" fontId="66" fillId="7" borderId="39" xfId="2" applyNumberFormat="1" applyFont="1" applyFill="1" applyBorder="1" applyAlignment="1" applyProtection="1">
      <alignment horizontal="center" vertical="center"/>
    </xf>
    <xf numFmtId="0" fontId="59" fillId="0" borderId="53" xfId="2" applyFont="1" applyBorder="1" applyAlignment="1" applyProtection="1">
      <alignment horizontal="center" vertical="center"/>
    </xf>
    <xf numFmtId="0" fontId="64" fillId="0" borderId="55" xfId="2" applyFont="1" applyFill="1" applyBorder="1" applyAlignment="1" applyProtection="1">
      <alignment horizontal="center" vertical="center"/>
    </xf>
    <xf numFmtId="0" fontId="65" fillId="0" borderId="52" xfId="4" applyFont="1" applyBorder="1" applyAlignment="1" applyProtection="1">
      <alignment horizontal="right"/>
    </xf>
    <xf numFmtId="170" fontId="65" fillId="0" borderId="52" xfId="5" applyNumberFormat="1" applyFont="1" applyBorder="1" applyAlignment="1" applyProtection="1"/>
    <xf numFmtId="170" fontId="65" fillId="0" borderId="52" xfId="4" applyNumberFormat="1" applyFont="1" applyBorder="1" applyAlignment="1" applyProtection="1">
      <alignment horizontal="right"/>
    </xf>
    <xf numFmtId="0" fontId="59" fillId="0" borderId="52" xfId="2" applyFont="1" applyBorder="1" applyAlignment="1" applyProtection="1">
      <alignment horizontal="center" vertical="center"/>
    </xf>
    <xf numFmtId="170" fontId="76" fillId="0" borderId="52" xfId="4" applyNumberFormat="1" applyFont="1" applyBorder="1" applyAlignment="1" applyProtection="1">
      <alignment horizontal="right"/>
    </xf>
    <xf numFmtId="0" fontId="59" fillId="0" borderId="53" xfId="2" applyFont="1" applyFill="1" applyBorder="1" applyAlignment="1" applyProtection="1">
      <alignment horizontal="center" vertical="center"/>
    </xf>
    <xf numFmtId="0" fontId="59" fillId="0" borderId="54" xfId="2" applyFont="1" applyFill="1" applyBorder="1" applyAlignment="1" applyProtection="1">
      <alignment horizontal="center" vertical="center"/>
    </xf>
    <xf numFmtId="0" fontId="77" fillId="0" borderId="54" xfId="2" applyFont="1" applyFill="1" applyBorder="1" applyAlignment="1" applyProtection="1">
      <alignment wrapText="1"/>
    </xf>
    <xf numFmtId="168" fontId="59" fillId="0" borderId="54" xfId="2" applyNumberFormat="1" applyFont="1" applyFill="1" applyBorder="1" applyAlignment="1" applyProtection="1">
      <alignment horizontal="center" vertical="center"/>
    </xf>
    <xf numFmtId="0" fontId="45" fillId="0" borderId="1" xfId="2" applyFont="1" applyFill="1" applyBorder="1" applyProtection="1"/>
    <xf numFmtId="0" fontId="59" fillId="7" borderId="42" xfId="2" applyFont="1" applyFill="1" applyBorder="1" applyAlignment="1" applyProtection="1">
      <alignment horizontal="center" vertical="center"/>
    </xf>
    <xf numFmtId="0" fontId="59" fillId="7" borderId="43" xfId="2" applyFont="1" applyFill="1" applyBorder="1" applyAlignment="1" applyProtection="1">
      <alignment horizontal="center" vertical="center"/>
    </xf>
    <xf numFmtId="0" fontId="77" fillId="7" borderId="43" xfId="2" applyFont="1" applyFill="1" applyBorder="1" applyAlignment="1" applyProtection="1">
      <alignment wrapText="1"/>
    </xf>
    <xf numFmtId="168" fontId="59" fillId="7" borderId="43" xfId="2" applyNumberFormat="1" applyFont="1" applyFill="1" applyBorder="1" applyAlignment="1" applyProtection="1">
      <alignment horizontal="center" vertical="center"/>
    </xf>
    <xf numFmtId="0" fontId="50" fillId="7" borderId="43" xfId="2" applyFont="1" applyFill="1" applyBorder="1" applyAlignment="1" applyProtection="1">
      <alignment horizontal="center" vertical="center"/>
    </xf>
    <xf numFmtId="169" fontId="51" fillId="7" borderId="44" xfId="2" applyNumberFormat="1" applyFont="1" applyFill="1" applyBorder="1" applyAlignment="1" applyProtection="1">
      <alignment horizontal="center" vertical="center"/>
    </xf>
    <xf numFmtId="0" fontId="65" fillId="0" borderId="52" xfId="4" applyFont="1" applyFill="1" applyBorder="1" applyAlignment="1" applyProtection="1">
      <alignment horizontal="left" vertical="top" wrapText="1"/>
    </xf>
    <xf numFmtId="0" fontId="63" fillId="0" borderId="52" xfId="4" applyFont="1" applyFill="1" applyBorder="1" applyAlignment="1" applyProtection="1">
      <alignment horizontal="center" vertical="top" wrapText="1"/>
    </xf>
    <xf numFmtId="0" fontId="65" fillId="0" borderId="52" xfId="4" applyFont="1" applyFill="1" applyBorder="1" applyAlignment="1" applyProtection="1">
      <alignment horizontal="right" vertical="top" wrapText="1"/>
    </xf>
    <xf numFmtId="170" fontId="65" fillId="0" borderId="52" xfId="4" applyNumberFormat="1" applyFont="1" applyFill="1" applyBorder="1" applyAlignment="1" applyProtection="1">
      <alignment horizontal="right" vertical="top" wrapText="1"/>
    </xf>
    <xf numFmtId="0" fontId="65" fillId="0" borderId="52" xfId="4" applyFont="1" applyFill="1" applyBorder="1" applyAlignment="1" applyProtection="1"/>
    <xf numFmtId="1" fontId="45" fillId="0" borderId="52" xfId="2" applyNumberFormat="1" applyFont="1" applyBorder="1" applyAlignment="1" applyProtection="1">
      <alignment wrapText="1"/>
    </xf>
    <xf numFmtId="0" fontId="50" fillId="0" borderId="52" xfId="4" applyFont="1" applyBorder="1" applyAlignment="1" applyProtection="1">
      <alignment horizontal="left" wrapText="1"/>
    </xf>
    <xf numFmtId="1" fontId="45" fillId="0" borderId="52" xfId="2" applyNumberFormat="1" applyFont="1" applyBorder="1" applyAlignment="1" applyProtection="1">
      <alignment horizontal="left" wrapText="1"/>
    </xf>
    <xf numFmtId="0" fontId="65" fillId="0" borderId="53" xfId="2" applyFont="1" applyBorder="1" applyAlignment="1" applyProtection="1">
      <alignment horizontal="center" vertical="center"/>
    </xf>
    <xf numFmtId="0" fontId="59" fillId="0" borderId="42" xfId="2" applyFont="1" applyFill="1" applyBorder="1" applyAlignment="1" applyProtection="1">
      <alignment horizontal="center" vertical="center"/>
    </xf>
    <xf numFmtId="0" fontId="65" fillId="0" borderId="52" xfId="2" applyFont="1" applyBorder="1" applyProtection="1"/>
    <xf numFmtId="0" fontId="65" fillId="0" borderId="52" xfId="4" applyFont="1" applyBorder="1" applyAlignment="1" applyProtection="1">
      <alignment vertical="top" wrapText="1"/>
    </xf>
    <xf numFmtId="1" fontId="76" fillId="0" borderId="52" xfId="4" applyNumberFormat="1" applyFont="1" applyBorder="1" applyAlignment="1" applyProtection="1">
      <alignment horizontal="center"/>
    </xf>
    <xf numFmtId="0" fontId="62" fillId="7" borderId="43" xfId="2" applyFont="1" applyFill="1" applyBorder="1" applyAlignment="1" applyProtection="1">
      <alignment wrapText="1"/>
    </xf>
    <xf numFmtId="0" fontId="65" fillId="0" borderId="53" xfId="4" applyFont="1" applyBorder="1" applyAlignment="1" applyProtection="1">
      <alignment horizontal="center"/>
    </xf>
    <xf numFmtId="0" fontId="63" fillId="0" borderId="54" xfId="4" applyFont="1" applyBorder="1" applyAlignment="1" applyProtection="1">
      <alignment horizontal="center"/>
    </xf>
    <xf numFmtId="0" fontId="68" fillId="0" borderId="54" xfId="4" applyFont="1" applyBorder="1" applyAlignment="1" applyProtection="1">
      <alignment horizontal="left" wrapText="1"/>
    </xf>
    <xf numFmtId="0" fontId="65" fillId="0" borderId="54" xfId="4" applyFont="1" applyBorder="1" applyAlignment="1" applyProtection="1">
      <alignment horizontal="right"/>
    </xf>
    <xf numFmtId="170" fontId="65" fillId="0" borderId="54" xfId="5" applyNumberFormat="1" applyFont="1" applyBorder="1" applyAlignment="1" applyProtection="1">
      <alignment horizontal="right"/>
    </xf>
    <xf numFmtId="170" fontId="65" fillId="0" borderId="55" xfId="4" applyNumberFormat="1" applyFont="1" applyBorder="1" applyAlignment="1" applyProtection="1">
      <alignment horizontal="right"/>
    </xf>
    <xf numFmtId="0" fontId="63" fillId="0" borderId="54" xfId="2" applyFont="1" applyFill="1" applyBorder="1" applyAlignment="1" applyProtection="1">
      <alignment horizontal="center" vertical="center"/>
    </xf>
    <xf numFmtId="0" fontId="63" fillId="7" borderId="54" xfId="2" applyFont="1" applyFill="1" applyBorder="1" applyAlignment="1" applyProtection="1">
      <alignment horizontal="center" vertical="center"/>
    </xf>
    <xf numFmtId="0" fontId="65" fillId="0" borderId="54" xfId="4" applyFont="1" applyBorder="1" applyAlignment="1" applyProtection="1">
      <alignment horizontal="center"/>
    </xf>
    <xf numFmtId="0" fontId="50" fillId="0" borderId="60" xfId="2" applyFont="1" applyFill="1" applyBorder="1" applyAlignment="1" applyProtection="1">
      <alignment horizontal="center" vertical="center"/>
    </xf>
    <xf numFmtId="0" fontId="71" fillId="0" borderId="60" xfId="2" applyFont="1" applyFill="1" applyBorder="1" applyAlignment="1" applyProtection="1">
      <alignment vertical="center" wrapText="1"/>
    </xf>
    <xf numFmtId="0" fontId="59" fillId="0" borderId="60" xfId="2" applyFont="1" applyFill="1" applyBorder="1" applyAlignment="1" applyProtection="1">
      <alignment horizontal="center" vertical="center"/>
    </xf>
    <xf numFmtId="168" fontId="59" fillId="0" borderId="60" xfId="2" applyNumberFormat="1" applyFont="1" applyFill="1" applyBorder="1" applyAlignment="1" applyProtection="1">
      <alignment horizontal="center" vertical="center"/>
    </xf>
    <xf numFmtId="41" fontId="72" fillId="0" borderId="42" xfId="2" applyNumberFormat="1" applyFont="1" applyFill="1" applyBorder="1" applyAlignment="1" applyProtection="1">
      <alignment horizontal="center" vertical="center"/>
    </xf>
    <xf numFmtId="169" fontId="61" fillId="0" borderId="60" xfId="2" applyNumberFormat="1" applyFont="1" applyFill="1" applyBorder="1" applyAlignment="1" applyProtection="1">
      <alignment horizontal="center" vertical="center" wrapText="1"/>
    </xf>
    <xf numFmtId="0" fontId="45" fillId="0" borderId="1" xfId="2" applyFont="1" applyAlignment="1" applyProtection="1">
      <alignment horizontal="center" vertical="center"/>
    </xf>
    <xf numFmtId="0" fontId="45" fillId="0" borderId="1" xfId="2" applyFont="1" applyProtection="1"/>
    <xf numFmtId="168" fontId="45" fillId="0" borderId="1" xfId="2" applyNumberFormat="1" applyFont="1" applyProtection="1"/>
    <xf numFmtId="170" fontId="65" fillId="8" borderId="52" xfId="2" applyNumberFormat="1" applyFont="1" applyFill="1" applyBorder="1" applyAlignment="1" applyProtection="1">
      <alignment horizontal="right"/>
      <protection locked="0"/>
    </xf>
    <xf numFmtId="170" fontId="65" fillId="8" borderId="60" xfId="2" applyNumberFormat="1" applyFont="1" applyFill="1" applyBorder="1" applyAlignment="1" applyProtection="1">
      <alignment horizontal="right"/>
      <protection locked="0"/>
    </xf>
    <xf numFmtId="170" fontId="65" fillId="8" borderId="52" xfId="5" applyNumberFormat="1" applyFont="1" applyFill="1" applyBorder="1" applyAlignment="1" applyProtection="1">
      <protection locked="0"/>
    </xf>
    <xf numFmtId="170" fontId="65" fillId="8" borderId="52" xfId="5" applyNumberFormat="1" applyFont="1" applyFill="1" applyBorder="1" applyAlignment="1" applyProtection="1">
      <alignment horizontal="right"/>
      <protection locked="0"/>
    </xf>
    <xf numFmtId="170" fontId="65" fillId="8" borderId="52" xfId="5" applyNumberFormat="1" applyFont="1" applyFill="1" applyBorder="1" applyAlignment="1" applyProtection="1">
      <alignment horizontal="right" vertical="top" wrapText="1"/>
      <protection locked="0"/>
    </xf>
    <xf numFmtId="170" fontId="65" fillId="8" borderId="52" xfId="4" applyNumberFormat="1" applyFont="1" applyFill="1" applyBorder="1" applyAlignment="1" applyProtection="1">
      <alignment horizontal="right"/>
      <protection locked="0"/>
    </xf>
  </cellXfs>
  <cellStyles count="6">
    <cellStyle name="čárky_List1" xfId="5"/>
    <cellStyle name="Hypertextový odkaz" xfId="1" builtinId="8"/>
    <cellStyle name="Hypertextový odkaz 2" xfId="3"/>
    <cellStyle name="Normální" xfId="0" builtinId="0" customBuiltin="1"/>
    <cellStyle name="Normální 2" xfId="2"/>
    <cellStyle name="normální_List1" xfId="4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500932</xdr:colOff>
      <xdr:row>135</xdr:row>
      <xdr:rowOff>0</xdr:rowOff>
    </xdr:from>
    <xdr:to>
      <xdr:col>2</xdr:col>
      <xdr:colOff>500932</xdr:colOff>
      <xdr:row>135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1F5766C7-0B8F-43B1-BD73-5C5AA7C3F13D}"/>
            </a:ext>
          </a:extLst>
        </xdr:cNvPr>
        <xdr:cNvSpPr>
          <a:spLocks noChangeShapeType="1"/>
        </xdr:cNvSpPr>
      </xdr:nvSpPr>
      <xdr:spPr bwMode="auto">
        <a:xfrm>
          <a:off x="2027582" y="35303791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500932</xdr:colOff>
      <xdr:row>135</xdr:row>
      <xdr:rowOff>0</xdr:rowOff>
    </xdr:from>
    <xdr:to>
      <xdr:col>2</xdr:col>
      <xdr:colOff>500932</xdr:colOff>
      <xdr:row>135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16355D51-F18D-48EA-8785-0938B6DD68C5}"/>
            </a:ext>
          </a:extLst>
        </xdr:cNvPr>
        <xdr:cNvSpPr>
          <a:spLocks noChangeShapeType="1"/>
        </xdr:cNvSpPr>
      </xdr:nvSpPr>
      <xdr:spPr bwMode="auto">
        <a:xfrm>
          <a:off x="2027582" y="35303791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500932</xdr:colOff>
      <xdr:row>135</xdr:row>
      <xdr:rowOff>0</xdr:rowOff>
    </xdr:from>
    <xdr:to>
      <xdr:col>2</xdr:col>
      <xdr:colOff>500932</xdr:colOff>
      <xdr:row>135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xmlns="" id="{E08926DF-9D38-4091-8235-E6A33172B7F9}"/>
            </a:ext>
          </a:extLst>
        </xdr:cNvPr>
        <xdr:cNvSpPr>
          <a:spLocks noChangeShapeType="1"/>
        </xdr:cNvSpPr>
      </xdr:nvSpPr>
      <xdr:spPr bwMode="auto">
        <a:xfrm>
          <a:off x="2027582" y="35303791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500932</xdr:colOff>
      <xdr:row>135</xdr:row>
      <xdr:rowOff>0</xdr:rowOff>
    </xdr:from>
    <xdr:to>
      <xdr:col>2</xdr:col>
      <xdr:colOff>500932</xdr:colOff>
      <xdr:row>135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xmlns="" id="{6B2DE109-4E07-49F3-98C9-7A9E3A76E344}"/>
            </a:ext>
          </a:extLst>
        </xdr:cNvPr>
        <xdr:cNvSpPr>
          <a:spLocks noChangeShapeType="1"/>
        </xdr:cNvSpPr>
      </xdr:nvSpPr>
      <xdr:spPr bwMode="auto">
        <a:xfrm>
          <a:off x="2027582" y="35303791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500932</xdr:colOff>
      <xdr:row>135</xdr:row>
      <xdr:rowOff>0</xdr:rowOff>
    </xdr:from>
    <xdr:to>
      <xdr:col>2</xdr:col>
      <xdr:colOff>500932</xdr:colOff>
      <xdr:row>135</xdr:row>
      <xdr:rowOff>0</xdr:rowOff>
    </xdr:to>
    <xdr:sp macro="" textlink="">
      <xdr:nvSpPr>
        <xdr:cNvPr id="6" name="Line 20">
          <a:extLst>
            <a:ext uri="{FF2B5EF4-FFF2-40B4-BE49-F238E27FC236}">
              <a16:creationId xmlns:a16="http://schemas.microsoft.com/office/drawing/2014/main" xmlns="" id="{F3A801C9-9AE7-43B8-8B42-49FAE49CA4E3}"/>
            </a:ext>
          </a:extLst>
        </xdr:cNvPr>
        <xdr:cNvSpPr>
          <a:spLocks noChangeShapeType="1"/>
        </xdr:cNvSpPr>
      </xdr:nvSpPr>
      <xdr:spPr bwMode="auto">
        <a:xfrm>
          <a:off x="2027582" y="35303791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495300</xdr:colOff>
      <xdr:row>66</xdr:row>
      <xdr:rowOff>0</xdr:rowOff>
    </xdr:from>
    <xdr:to>
      <xdr:col>2</xdr:col>
      <xdr:colOff>495300</xdr:colOff>
      <xdr:row>66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B2D1F7AC-3670-4DAA-B1B6-BF2B6A628494}"/>
            </a:ext>
          </a:extLst>
        </xdr:cNvPr>
        <xdr:cNvSpPr>
          <a:spLocks noChangeShapeType="1"/>
        </xdr:cNvSpPr>
      </xdr:nvSpPr>
      <xdr:spPr bwMode="auto">
        <a:xfrm>
          <a:off x="1862924" y="1514723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495300</xdr:colOff>
      <xdr:row>107</xdr:row>
      <xdr:rowOff>0</xdr:rowOff>
    </xdr:from>
    <xdr:to>
      <xdr:col>2</xdr:col>
      <xdr:colOff>495300</xdr:colOff>
      <xdr:row>107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xmlns="" id="{63B8D677-E153-430A-AF2B-3C351B660B48}"/>
            </a:ext>
          </a:extLst>
        </xdr:cNvPr>
        <xdr:cNvSpPr>
          <a:spLocks noChangeShapeType="1"/>
        </xdr:cNvSpPr>
      </xdr:nvSpPr>
      <xdr:spPr bwMode="auto">
        <a:xfrm>
          <a:off x="1862924" y="2542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495300</xdr:colOff>
      <xdr:row>107</xdr:row>
      <xdr:rowOff>0</xdr:rowOff>
    </xdr:from>
    <xdr:to>
      <xdr:col>2</xdr:col>
      <xdr:colOff>495300</xdr:colOff>
      <xdr:row>107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xmlns="" id="{06815A81-90BB-49A6-A3BF-D9CB6DF79B6E}"/>
            </a:ext>
          </a:extLst>
        </xdr:cNvPr>
        <xdr:cNvSpPr>
          <a:spLocks noChangeShapeType="1"/>
        </xdr:cNvSpPr>
      </xdr:nvSpPr>
      <xdr:spPr bwMode="auto">
        <a:xfrm>
          <a:off x="1862924" y="2542032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495300</xdr:colOff>
      <xdr:row>69</xdr:row>
      <xdr:rowOff>0</xdr:rowOff>
    </xdr:from>
    <xdr:to>
      <xdr:col>2</xdr:col>
      <xdr:colOff>495300</xdr:colOff>
      <xdr:row>69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xmlns="" id="{DE3DA39F-025D-40A4-8492-F16CB5BE960D}"/>
            </a:ext>
          </a:extLst>
        </xdr:cNvPr>
        <xdr:cNvSpPr>
          <a:spLocks noChangeShapeType="1"/>
        </xdr:cNvSpPr>
      </xdr:nvSpPr>
      <xdr:spPr bwMode="auto">
        <a:xfrm>
          <a:off x="1862924" y="1578333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495300</xdr:colOff>
      <xdr:row>69</xdr:row>
      <xdr:rowOff>0</xdr:rowOff>
    </xdr:from>
    <xdr:to>
      <xdr:col>2</xdr:col>
      <xdr:colOff>495300</xdr:colOff>
      <xdr:row>69</xdr:row>
      <xdr:rowOff>0</xdr:rowOff>
    </xdr:to>
    <xdr:sp macro="" textlink="">
      <xdr:nvSpPr>
        <xdr:cNvPr id="6" name="Line 20">
          <a:extLst>
            <a:ext uri="{FF2B5EF4-FFF2-40B4-BE49-F238E27FC236}">
              <a16:creationId xmlns:a16="http://schemas.microsoft.com/office/drawing/2014/main" xmlns="" id="{7688FEBF-0A37-466C-9C16-CE7019D46147}"/>
            </a:ext>
          </a:extLst>
        </xdr:cNvPr>
        <xdr:cNvSpPr>
          <a:spLocks noChangeShapeType="1"/>
        </xdr:cNvSpPr>
      </xdr:nvSpPr>
      <xdr:spPr bwMode="auto">
        <a:xfrm>
          <a:off x="1862924" y="15783339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zoomScale="90" zoomScaleNormal="9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1"/>
      <c r="AS2" s="331"/>
      <c r="AT2" s="331"/>
      <c r="AU2" s="331"/>
      <c r="AV2" s="331"/>
      <c r="AW2" s="331"/>
      <c r="AX2" s="331"/>
      <c r="AY2" s="331"/>
      <c r="AZ2" s="331"/>
      <c r="BA2" s="331"/>
      <c r="BB2" s="331"/>
      <c r="BC2" s="331"/>
      <c r="BD2" s="331"/>
      <c r="BE2" s="331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60" t="s">
        <v>16</v>
      </c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28"/>
      <c r="AQ5" s="30"/>
      <c r="BE5" s="358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2" t="s">
        <v>19</v>
      </c>
      <c r="L6" s="361"/>
      <c r="M6" s="361"/>
      <c r="N6" s="361"/>
      <c r="O6" s="361"/>
      <c r="P6" s="361"/>
      <c r="Q6" s="361"/>
      <c r="R6" s="361"/>
      <c r="S6" s="361"/>
      <c r="T6" s="361"/>
      <c r="U6" s="361"/>
      <c r="V6" s="361"/>
      <c r="W6" s="361"/>
      <c r="X6" s="361"/>
      <c r="Y6" s="361"/>
      <c r="Z6" s="361"/>
      <c r="AA6" s="361"/>
      <c r="AB6" s="361"/>
      <c r="AC6" s="361"/>
      <c r="AD6" s="361"/>
      <c r="AE6" s="361"/>
      <c r="AF6" s="361"/>
      <c r="AG6" s="361"/>
      <c r="AH6" s="361"/>
      <c r="AI6" s="361"/>
      <c r="AJ6" s="361"/>
      <c r="AK6" s="361"/>
      <c r="AL6" s="361"/>
      <c r="AM6" s="361"/>
      <c r="AN6" s="361"/>
      <c r="AO6" s="361"/>
      <c r="AP6" s="28"/>
      <c r="AQ6" s="30"/>
      <c r="BE6" s="359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59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59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59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29</v>
      </c>
      <c r="AO10" s="28"/>
      <c r="AP10" s="28"/>
      <c r="AQ10" s="30"/>
      <c r="BE10" s="359"/>
      <c r="BS10" s="23" t="s">
        <v>8</v>
      </c>
    </row>
    <row r="11" spans="1:74" ht="18.600000000000001" customHeight="1">
      <c r="B11" s="27"/>
      <c r="C11" s="28"/>
      <c r="D11" s="28"/>
      <c r="E11" s="34" t="s">
        <v>30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31</v>
      </c>
      <c r="AL11" s="28"/>
      <c r="AM11" s="28"/>
      <c r="AN11" s="34" t="s">
        <v>21</v>
      </c>
      <c r="AO11" s="28"/>
      <c r="AP11" s="28"/>
      <c r="AQ11" s="30"/>
      <c r="BE11" s="359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59"/>
      <c r="BS12" s="23" t="s">
        <v>8</v>
      </c>
    </row>
    <row r="13" spans="1:74" ht="14.45" customHeight="1">
      <c r="B13" s="27"/>
      <c r="C13" s="28"/>
      <c r="D13" s="36" t="s">
        <v>32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33</v>
      </c>
      <c r="AO13" s="28"/>
      <c r="AP13" s="28"/>
      <c r="AQ13" s="30"/>
      <c r="BE13" s="359"/>
      <c r="BS13" s="23" t="s">
        <v>8</v>
      </c>
    </row>
    <row r="14" spans="1:74" ht="15">
      <c r="B14" s="27"/>
      <c r="C14" s="28"/>
      <c r="D14" s="28"/>
      <c r="E14" s="363" t="s">
        <v>33</v>
      </c>
      <c r="F14" s="364"/>
      <c r="G14" s="364"/>
      <c r="H14" s="364"/>
      <c r="I14" s="364"/>
      <c r="J14" s="364"/>
      <c r="K14" s="364"/>
      <c r="L14" s="364"/>
      <c r="M14" s="364"/>
      <c r="N14" s="364"/>
      <c r="O14" s="364"/>
      <c r="P14" s="364"/>
      <c r="Q14" s="364"/>
      <c r="R14" s="364"/>
      <c r="S14" s="364"/>
      <c r="T14" s="364"/>
      <c r="U14" s="364"/>
      <c r="V14" s="364"/>
      <c r="W14" s="364"/>
      <c r="X14" s="364"/>
      <c r="Y14" s="364"/>
      <c r="Z14" s="364"/>
      <c r="AA14" s="364"/>
      <c r="AB14" s="364"/>
      <c r="AC14" s="364"/>
      <c r="AD14" s="364"/>
      <c r="AE14" s="364"/>
      <c r="AF14" s="364"/>
      <c r="AG14" s="364"/>
      <c r="AH14" s="364"/>
      <c r="AI14" s="364"/>
      <c r="AJ14" s="364"/>
      <c r="AK14" s="36" t="s">
        <v>31</v>
      </c>
      <c r="AL14" s="28"/>
      <c r="AM14" s="28"/>
      <c r="AN14" s="38" t="s">
        <v>33</v>
      </c>
      <c r="AO14" s="28"/>
      <c r="AP14" s="28"/>
      <c r="AQ14" s="30"/>
      <c r="BE14" s="359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59"/>
      <c r="BS15" s="23" t="s">
        <v>6</v>
      </c>
    </row>
    <row r="16" spans="1:74" ht="14.45" customHeight="1">
      <c r="B16" s="27"/>
      <c r="C16" s="28"/>
      <c r="D16" s="36" t="s">
        <v>34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35</v>
      </c>
      <c r="AO16" s="28"/>
      <c r="AP16" s="28"/>
      <c r="AQ16" s="30"/>
      <c r="BE16" s="359"/>
      <c r="BS16" s="23" t="s">
        <v>6</v>
      </c>
    </row>
    <row r="17" spans="2:71" ht="18.600000000000001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31</v>
      </c>
      <c r="AL17" s="28"/>
      <c r="AM17" s="28"/>
      <c r="AN17" s="34" t="s">
        <v>37</v>
      </c>
      <c r="AO17" s="28"/>
      <c r="AP17" s="28"/>
      <c r="AQ17" s="30"/>
      <c r="BE17" s="359"/>
      <c r="BS17" s="23" t="s">
        <v>38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59"/>
      <c r="BS18" s="23" t="s">
        <v>8</v>
      </c>
    </row>
    <row r="19" spans="2:71" ht="14.45" customHeight="1">
      <c r="B19" s="27"/>
      <c r="C19" s="28"/>
      <c r="D19" s="36" t="s">
        <v>39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59"/>
      <c r="BS19" s="23" t="s">
        <v>8</v>
      </c>
    </row>
    <row r="20" spans="2:71" ht="392.65" customHeight="1">
      <c r="B20" s="27"/>
      <c r="C20" s="28"/>
      <c r="D20" s="28"/>
      <c r="E20" s="365" t="s">
        <v>40</v>
      </c>
      <c r="F20" s="365"/>
      <c r="G20" s="365"/>
      <c r="H20" s="365"/>
      <c r="I20" s="365"/>
      <c r="J20" s="365"/>
      <c r="K20" s="365"/>
      <c r="L20" s="365"/>
      <c r="M20" s="365"/>
      <c r="N20" s="365"/>
      <c r="O20" s="365"/>
      <c r="P20" s="365"/>
      <c r="Q20" s="365"/>
      <c r="R20" s="365"/>
      <c r="S20" s="365"/>
      <c r="T20" s="365"/>
      <c r="U20" s="365"/>
      <c r="V20" s="365"/>
      <c r="W20" s="365"/>
      <c r="X20" s="365"/>
      <c r="Y20" s="365"/>
      <c r="Z20" s="365"/>
      <c r="AA20" s="365"/>
      <c r="AB20" s="365"/>
      <c r="AC20" s="365"/>
      <c r="AD20" s="365"/>
      <c r="AE20" s="365"/>
      <c r="AF20" s="365"/>
      <c r="AG20" s="365"/>
      <c r="AH20" s="365"/>
      <c r="AI20" s="365"/>
      <c r="AJ20" s="365"/>
      <c r="AK20" s="365"/>
      <c r="AL20" s="365"/>
      <c r="AM20" s="365"/>
      <c r="AN20" s="365"/>
      <c r="AO20" s="28"/>
      <c r="AP20" s="28"/>
      <c r="AQ20" s="30"/>
      <c r="BE20" s="35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5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59"/>
    </row>
    <row r="23" spans="2:71" s="1" customFormat="1" ht="25.9" customHeight="1">
      <c r="B23" s="40"/>
      <c r="C23" s="41"/>
      <c r="D23" s="42" t="s">
        <v>41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66">
        <f>ROUND(AG51,2)</f>
        <v>0</v>
      </c>
      <c r="AL23" s="367"/>
      <c r="AM23" s="367"/>
      <c r="AN23" s="367"/>
      <c r="AO23" s="367"/>
      <c r="AP23" s="41"/>
      <c r="AQ23" s="44"/>
      <c r="BE23" s="35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5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68" t="s">
        <v>42</v>
      </c>
      <c r="M25" s="368"/>
      <c r="N25" s="368"/>
      <c r="O25" s="368"/>
      <c r="P25" s="41"/>
      <c r="Q25" s="41"/>
      <c r="R25" s="41"/>
      <c r="S25" s="41"/>
      <c r="T25" s="41"/>
      <c r="U25" s="41"/>
      <c r="V25" s="41"/>
      <c r="W25" s="368" t="s">
        <v>43</v>
      </c>
      <c r="X25" s="368"/>
      <c r="Y25" s="368"/>
      <c r="Z25" s="368"/>
      <c r="AA25" s="368"/>
      <c r="AB25" s="368"/>
      <c r="AC25" s="368"/>
      <c r="AD25" s="368"/>
      <c r="AE25" s="368"/>
      <c r="AF25" s="41"/>
      <c r="AG25" s="41"/>
      <c r="AH25" s="41"/>
      <c r="AI25" s="41"/>
      <c r="AJ25" s="41"/>
      <c r="AK25" s="368" t="s">
        <v>44</v>
      </c>
      <c r="AL25" s="368"/>
      <c r="AM25" s="368"/>
      <c r="AN25" s="368"/>
      <c r="AO25" s="368"/>
      <c r="AP25" s="41"/>
      <c r="AQ25" s="44"/>
      <c r="BE25" s="359"/>
    </row>
    <row r="26" spans="2:71" s="2" customFormat="1" ht="14.45" customHeight="1">
      <c r="B26" s="46"/>
      <c r="C26" s="47"/>
      <c r="D26" s="48" t="s">
        <v>45</v>
      </c>
      <c r="E26" s="47"/>
      <c r="F26" s="48" t="s">
        <v>46</v>
      </c>
      <c r="G26" s="47"/>
      <c r="H26" s="47"/>
      <c r="I26" s="47"/>
      <c r="J26" s="47"/>
      <c r="K26" s="47"/>
      <c r="L26" s="351">
        <v>0.21</v>
      </c>
      <c r="M26" s="352"/>
      <c r="N26" s="352"/>
      <c r="O26" s="352"/>
      <c r="P26" s="47"/>
      <c r="Q26" s="47"/>
      <c r="R26" s="47"/>
      <c r="S26" s="47"/>
      <c r="T26" s="47"/>
      <c r="U26" s="47"/>
      <c r="V26" s="47"/>
      <c r="W26" s="353">
        <f>ROUND(AZ51,2)</f>
        <v>0</v>
      </c>
      <c r="X26" s="352"/>
      <c r="Y26" s="352"/>
      <c r="Z26" s="352"/>
      <c r="AA26" s="352"/>
      <c r="AB26" s="352"/>
      <c r="AC26" s="352"/>
      <c r="AD26" s="352"/>
      <c r="AE26" s="352"/>
      <c r="AF26" s="47"/>
      <c r="AG26" s="47"/>
      <c r="AH26" s="47"/>
      <c r="AI26" s="47"/>
      <c r="AJ26" s="47"/>
      <c r="AK26" s="353">
        <f>ROUND(AV51,2)</f>
        <v>0</v>
      </c>
      <c r="AL26" s="352"/>
      <c r="AM26" s="352"/>
      <c r="AN26" s="352"/>
      <c r="AO26" s="352"/>
      <c r="AP26" s="47"/>
      <c r="AQ26" s="49"/>
      <c r="BE26" s="359"/>
    </row>
    <row r="27" spans="2:71" s="2" customFormat="1" ht="14.45" customHeight="1">
      <c r="B27" s="46"/>
      <c r="C27" s="47"/>
      <c r="D27" s="47"/>
      <c r="E27" s="47"/>
      <c r="F27" s="48" t="s">
        <v>47</v>
      </c>
      <c r="G27" s="47"/>
      <c r="H27" s="47"/>
      <c r="I27" s="47"/>
      <c r="J27" s="47"/>
      <c r="K27" s="47"/>
      <c r="L27" s="351">
        <v>0.15</v>
      </c>
      <c r="M27" s="352"/>
      <c r="N27" s="352"/>
      <c r="O27" s="352"/>
      <c r="P27" s="47"/>
      <c r="Q27" s="47"/>
      <c r="R27" s="47"/>
      <c r="S27" s="47"/>
      <c r="T27" s="47"/>
      <c r="U27" s="47"/>
      <c r="V27" s="47"/>
      <c r="W27" s="353">
        <f>ROUND(BA51,2)</f>
        <v>0</v>
      </c>
      <c r="X27" s="352"/>
      <c r="Y27" s="352"/>
      <c r="Z27" s="352"/>
      <c r="AA27" s="352"/>
      <c r="AB27" s="352"/>
      <c r="AC27" s="352"/>
      <c r="AD27" s="352"/>
      <c r="AE27" s="352"/>
      <c r="AF27" s="47"/>
      <c r="AG27" s="47"/>
      <c r="AH27" s="47"/>
      <c r="AI27" s="47"/>
      <c r="AJ27" s="47"/>
      <c r="AK27" s="353">
        <f>ROUND(AW51,2)</f>
        <v>0</v>
      </c>
      <c r="AL27" s="352"/>
      <c r="AM27" s="352"/>
      <c r="AN27" s="352"/>
      <c r="AO27" s="352"/>
      <c r="AP27" s="47"/>
      <c r="AQ27" s="49"/>
      <c r="BE27" s="359"/>
    </row>
    <row r="28" spans="2:71" s="2" customFormat="1" ht="14.45" hidden="1" customHeight="1">
      <c r="B28" s="46"/>
      <c r="C28" s="47"/>
      <c r="D28" s="47"/>
      <c r="E28" s="47"/>
      <c r="F28" s="48" t="s">
        <v>48</v>
      </c>
      <c r="G28" s="47"/>
      <c r="H28" s="47"/>
      <c r="I28" s="47"/>
      <c r="J28" s="47"/>
      <c r="K28" s="47"/>
      <c r="L28" s="351">
        <v>0.21</v>
      </c>
      <c r="M28" s="352"/>
      <c r="N28" s="352"/>
      <c r="O28" s="352"/>
      <c r="P28" s="47"/>
      <c r="Q28" s="47"/>
      <c r="R28" s="47"/>
      <c r="S28" s="47"/>
      <c r="T28" s="47"/>
      <c r="U28" s="47"/>
      <c r="V28" s="47"/>
      <c r="W28" s="353">
        <f>ROUND(BB51,2)</f>
        <v>0</v>
      </c>
      <c r="X28" s="352"/>
      <c r="Y28" s="352"/>
      <c r="Z28" s="352"/>
      <c r="AA28" s="352"/>
      <c r="AB28" s="352"/>
      <c r="AC28" s="352"/>
      <c r="AD28" s="352"/>
      <c r="AE28" s="352"/>
      <c r="AF28" s="47"/>
      <c r="AG28" s="47"/>
      <c r="AH28" s="47"/>
      <c r="AI28" s="47"/>
      <c r="AJ28" s="47"/>
      <c r="AK28" s="353">
        <v>0</v>
      </c>
      <c r="AL28" s="352"/>
      <c r="AM28" s="352"/>
      <c r="AN28" s="352"/>
      <c r="AO28" s="352"/>
      <c r="AP28" s="47"/>
      <c r="AQ28" s="49"/>
      <c r="BE28" s="359"/>
    </row>
    <row r="29" spans="2:71" s="2" customFormat="1" ht="14.45" hidden="1" customHeight="1">
      <c r="B29" s="46"/>
      <c r="C29" s="47"/>
      <c r="D29" s="47"/>
      <c r="E29" s="47"/>
      <c r="F29" s="48" t="s">
        <v>49</v>
      </c>
      <c r="G29" s="47"/>
      <c r="H29" s="47"/>
      <c r="I29" s="47"/>
      <c r="J29" s="47"/>
      <c r="K29" s="47"/>
      <c r="L29" s="351">
        <v>0.15</v>
      </c>
      <c r="M29" s="352"/>
      <c r="N29" s="352"/>
      <c r="O29" s="352"/>
      <c r="P29" s="47"/>
      <c r="Q29" s="47"/>
      <c r="R29" s="47"/>
      <c r="S29" s="47"/>
      <c r="T29" s="47"/>
      <c r="U29" s="47"/>
      <c r="V29" s="47"/>
      <c r="W29" s="353">
        <f>ROUND(BC51,2)</f>
        <v>0</v>
      </c>
      <c r="X29" s="352"/>
      <c r="Y29" s="352"/>
      <c r="Z29" s="352"/>
      <c r="AA29" s="352"/>
      <c r="AB29" s="352"/>
      <c r="AC29" s="352"/>
      <c r="AD29" s="352"/>
      <c r="AE29" s="352"/>
      <c r="AF29" s="47"/>
      <c r="AG29" s="47"/>
      <c r="AH29" s="47"/>
      <c r="AI29" s="47"/>
      <c r="AJ29" s="47"/>
      <c r="AK29" s="353">
        <v>0</v>
      </c>
      <c r="AL29" s="352"/>
      <c r="AM29" s="352"/>
      <c r="AN29" s="352"/>
      <c r="AO29" s="352"/>
      <c r="AP29" s="47"/>
      <c r="AQ29" s="49"/>
      <c r="BE29" s="359"/>
    </row>
    <row r="30" spans="2:71" s="2" customFormat="1" ht="14.45" hidden="1" customHeight="1">
      <c r="B30" s="46"/>
      <c r="C30" s="47"/>
      <c r="D30" s="47"/>
      <c r="E30" s="47"/>
      <c r="F30" s="48" t="s">
        <v>50</v>
      </c>
      <c r="G30" s="47"/>
      <c r="H30" s="47"/>
      <c r="I30" s="47"/>
      <c r="J30" s="47"/>
      <c r="K30" s="47"/>
      <c r="L30" s="351">
        <v>0</v>
      </c>
      <c r="M30" s="352"/>
      <c r="N30" s="352"/>
      <c r="O30" s="352"/>
      <c r="P30" s="47"/>
      <c r="Q30" s="47"/>
      <c r="R30" s="47"/>
      <c r="S30" s="47"/>
      <c r="T30" s="47"/>
      <c r="U30" s="47"/>
      <c r="V30" s="47"/>
      <c r="W30" s="353">
        <f>ROUND(BD51,2)</f>
        <v>0</v>
      </c>
      <c r="X30" s="352"/>
      <c r="Y30" s="352"/>
      <c r="Z30" s="352"/>
      <c r="AA30" s="352"/>
      <c r="AB30" s="352"/>
      <c r="AC30" s="352"/>
      <c r="AD30" s="352"/>
      <c r="AE30" s="352"/>
      <c r="AF30" s="47"/>
      <c r="AG30" s="47"/>
      <c r="AH30" s="47"/>
      <c r="AI30" s="47"/>
      <c r="AJ30" s="47"/>
      <c r="AK30" s="353">
        <v>0</v>
      </c>
      <c r="AL30" s="352"/>
      <c r="AM30" s="352"/>
      <c r="AN30" s="352"/>
      <c r="AO30" s="352"/>
      <c r="AP30" s="47"/>
      <c r="AQ30" s="49"/>
      <c r="BE30" s="35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59"/>
    </row>
    <row r="32" spans="2:71" s="1" customFormat="1" ht="25.9" customHeight="1">
      <c r="B32" s="40"/>
      <c r="C32" s="50"/>
      <c r="D32" s="51" t="s">
        <v>51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52</v>
      </c>
      <c r="U32" s="52"/>
      <c r="V32" s="52"/>
      <c r="W32" s="52"/>
      <c r="X32" s="354" t="s">
        <v>53</v>
      </c>
      <c r="Y32" s="355"/>
      <c r="Z32" s="355"/>
      <c r="AA32" s="355"/>
      <c r="AB32" s="355"/>
      <c r="AC32" s="52"/>
      <c r="AD32" s="52"/>
      <c r="AE32" s="52"/>
      <c r="AF32" s="52"/>
      <c r="AG32" s="52"/>
      <c r="AH32" s="52"/>
      <c r="AI32" s="52"/>
      <c r="AJ32" s="52"/>
      <c r="AK32" s="356">
        <f>SUM(AK23:AK30)</f>
        <v>0</v>
      </c>
      <c r="AL32" s="355"/>
      <c r="AM32" s="355"/>
      <c r="AN32" s="355"/>
      <c r="AO32" s="357"/>
      <c r="AP32" s="50"/>
      <c r="AQ32" s="54"/>
      <c r="BE32" s="35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54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946,2DobruskaKrkFin1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37" t="str">
        <f>K6</f>
        <v>Přístavba spojovací chodby k budově SPŠel-it, Dobruška</v>
      </c>
      <c r="M42" s="338"/>
      <c r="N42" s="338"/>
      <c r="O42" s="338"/>
      <c r="P42" s="338"/>
      <c r="Q42" s="338"/>
      <c r="R42" s="338"/>
      <c r="S42" s="338"/>
      <c r="T42" s="338"/>
      <c r="U42" s="338"/>
      <c r="V42" s="338"/>
      <c r="W42" s="338"/>
      <c r="X42" s="338"/>
      <c r="Y42" s="338"/>
      <c r="Z42" s="338"/>
      <c r="AA42" s="338"/>
      <c r="AB42" s="338"/>
      <c r="AC42" s="338"/>
      <c r="AD42" s="338"/>
      <c r="AE42" s="338"/>
      <c r="AF42" s="338"/>
      <c r="AG42" s="338"/>
      <c r="AH42" s="338"/>
      <c r="AI42" s="338"/>
      <c r="AJ42" s="338"/>
      <c r="AK42" s="338"/>
      <c r="AL42" s="338"/>
      <c r="AM42" s="338"/>
      <c r="AN42" s="338"/>
      <c r="AO42" s="338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>Dobruška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39" t="str">
        <f>IF(AN8= "","",AN8)</f>
        <v>9. 4. 2018</v>
      </c>
      <c r="AN44" s="339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Královehradecký kraj,Pivovarské nám.1245/2,Hr.Král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34</v>
      </c>
      <c r="AJ46" s="62"/>
      <c r="AK46" s="62"/>
      <c r="AL46" s="62"/>
      <c r="AM46" s="340" t="str">
        <f>IF(E17="","",E17)</f>
        <v>Atelier Tsunami, s.r.o., Palachova 1742, Náchod</v>
      </c>
      <c r="AN46" s="340"/>
      <c r="AO46" s="340"/>
      <c r="AP46" s="340"/>
      <c r="AQ46" s="62"/>
      <c r="AR46" s="60"/>
      <c r="AS46" s="341" t="s">
        <v>55</v>
      </c>
      <c r="AT46" s="342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32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3"/>
      <c r="AT47" s="344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5"/>
      <c r="AT48" s="346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7" t="s">
        <v>56</v>
      </c>
      <c r="D49" s="348"/>
      <c r="E49" s="348"/>
      <c r="F49" s="348"/>
      <c r="G49" s="348"/>
      <c r="H49" s="78"/>
      <c r="I49" s="349" t="s">
        <v>57</v>
      </c>
      <c r="J49" s="348"/>
      <c r="K49" s="348"/>
      <c r="L49" s="348"/>
      <c r="M49" s="348"/>
      <c r="N49" s="348"/>
      <c r="O49" s="348"/>
      <c r="P49" s="348"/>
      <c r="Q49" s="348"/>
      <c r="R49" s="348"/>
      <c r="S49" s="348"/>
      <c r="T49" s="348"/>
      <c r="U49" s="348"/>
      <c r="V49" s="348"/>
      <c r="W49" s="348"/>
      <c r="X49" s="348"/>
      <c r="Y49" s="348"/>
      <c r="Z49" s="348"/>
      <c r="AA49" s="348"/>
      <c r="AB49" s="348"/>
      <c r="AC49" s="348"/>
      <c r="AD49" s="348"/>
      <c r="AE49" s="348"/>
      <c r="AF49" s="348"/>
      <c r="AG49" s="350" t="s">
        <v>58</v>
      </c>
      <c r="AH49" s="348"/>
      <c r="AI49" s="348"/>
      <c r="AJ49" s="348"/>
      <c r="AK49" s="348"/>
      <c r="AL49" s="348"/>
      <c r="AM49" s="348"/>
      <c r="AN49" s="349" t="s">
        <v>59</v>
      </c>
      <c r="AO49" s="348"/>
      <c r="AP49" s="348"/>
      <c r="AQ49" s="79" t="s">
        <v>60</v>
      </c>
      <c r="AR49" s="60"/>
      <c r="AS49" s="80" t="s">
        <v>61</v>
      </c>
      <c r="AT49" s="81" t="s">
        <v>62</v>
      </c>
      <c r="AU49" s="81" t="s">
        <v>63</v>
      </c>
      <c r="AV49" s="81" t="s">
        <v>64</v>
      </c>
      <c r="AW49" s="81" t="s">
        <v>65</v>
      </c>
      <c r="AX49" s="81" t="s">
        <v>66</v>
      </c>
      <c r="AY49" s="81" t="s">
        <v>67</v>
      </c>
      <c r="AZ49" s="81" t="s">
        <v>68</v>
      </c>
      <c r="BA49" s="81" t="s">
        <v>69</v>
      </c>
      <c r="BB49" s="81" t="s">
        <v>70</v>
      </c>
      <c r="BC49" s="81" t="s">
        <v>71</v>
      </c>
      <c r="BD49" s="82" t="s">
        <v>72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73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35">
        <f>ROUND(SUM(AG52:AG54),2)</f>
        <v>0</v>
      </c>
      <c r="AH51" s="335"/>
      <c r="AI51" s="335"/>
      <c r="AJ51" s="335"/>
      <c r="AK51" s="335"/>
      <c r="AL51" s="335"/>
      <c r="AM51" s="335"/>
      <c r="AN51" s="336">
        <f>SUM(AG51,AT51)</f>
        <v>0</v>
      </c>
      <c r="AO51" s="336"/>
      <c r="AP51" s="336"/>
      <c r="AQ51" s="88" t="s">
        <v>21</v>
      </c>
      <c r="AR51" s="70"/>
      <c r="AS51" s="89">
        <f>ROUND(SUM(AS52:AS54),2)</f>
        <v>0</v>
      </c>
      <c r="AT51" s="90">
        <f>ROUND(SUM(AV51:AW51),2)</f>
        <v>0</v>
      </c>
      <c r="AU51" s="91">
        <f>ROUND(SUM(AU52:AU54),5)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ROUND(SUM(AZ52:AZ54),2)</f>
        <v>0</v>
      </c>
      <c r="BA51" s="90">
        <f>ROUND(SUM(BA52:BA54),2)</f>
        <v>0</v>
      </c>
      <c r="BB51" s="90">
        <f>ROUND(SUM(BB52:BB54),2)</f>
        <v>0</v>
      </c>
      <c r="BC51" s="90">
        <f>ROUND(SUM(BC52:BC54),2)</f>
        <v>0</v>
      </c>
      <c r="BD51" s="92">
        <f>ROUND(SUM(BD52:BD54),2)</f>
        <v>0</v>
      </c>
      <c r="BS51" s="93" t="s">
        <v>74</v>
      </c>
      <c r="BT51" s="93" t="s">
        <v>75</v>
      </c>
      <c r="BU51" s="94" t="s">
        <v>76</v>
      </c>
      <c r="BV51" s="93" t="s">
        <v>77</v>
      </c>
      <c r="BW51" s="93" t="s">
        <v>7</v>
      </c>
      <c r="BX51" s="93" t="s">
        <v>78</v>
      </c>
      <c r="CL51" s="93" t="s">
        <v>21</v>
      </c>
    </row>
    <row r="52" spans="1:91" s="5" customFormat="1" ht="30" customHeight="1">
      <c r="A52" s="95" t="s">
        <v>79</v>
      </c>
      <c r="B52" s="96"/>
      <c r="C52" s="97"/>
      <c r="D52" s="334" t="s">
        <v>80</v>
      </c>
      <c r="E52" s="334"/>
      <c r="F52" s="334"/>
      <c r="G52" s="334"/>
      <c r="H52" s="334"/>
      <c r="I52" s="98"/>
      <c r="J52" s="334" t="s">
        <v>81</v>
      </c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2">
        <f>'01 - Stavební a montážní ...'!J27</f>
        <v>0</v>
      </c>
      <c r="AH52" s="333"/>
      <c r="AI52" s="333"/>
      <c r="AJ52" s="333"/>
      <c r="AK52" s="333"/>
      <c r="AL52" s="333"/>
      <c r="AM52" s="333"/>
      <c r="AN52" s="332">
        <f>SUM(AG52,AT52)</f>
        <v>0</v>
      </c>
      <c r="AO52" s="333"/>
      <c r="AP52" s="333"/>
      <c r="AQ52" s="99" t="s">
        <v>82</v>
      </c>
      <c r="AR52" s="100"/>
      <c r="AS52" s="101">
        <v>0</v>
      </c>
      <c r="AT52" s="102">
        <f>ROUND(SUM(AV52:AW52),2)</f>
        <v>0</v>
      </c>
      <c r="AU52" s="103">
        <f>'01 - Stavební a montážní ...'!P108</f>
        <v>0</v>
      </c>
      <c r="AV52" s="102">
        <f>'01 - Stavební a montážní ...'!J30</f>
        <v>0</v>
      </c>
      <c r="AW52" s="102">
        <f>'01 - Stavební a montážní ...'!J31</f>
        <v>0</v>
      </c>
      <c r="AX52" s="102">
        <f>'01 - Stavební a montážní ...'!J32</f>
        <v>0</v>
      </c>
      <c r="AY52" s="102">
        <f>'01 - Stavební a montážní ...'!J33</f>
        <v>0</v>
      </c>
      <c r="AZ52" s="102">
        <f>'01 - Stavební a montážní ...'!F30</f>
        <v>0</v>
      </c>
      <c r="BA52" s="102">
        <f>'01 - Stavební a montážní ...'!F31</f>
        <v>0</v>
      </c>
      <c r="BB52" s="102">
        <f>'01 - Stavební a montážní ...'!F32</f>
        <v>0</v>
      </c>
      <c r="BC52" s="102">
        <f>'01 - Stavební a montážní ...'!F33</f>
        <v>0</v>
      </c>
      <c r="BD52" s="104">
        <f>'01 - Stavební a montážní ...'!F34</f>
        <v>0</v>
      </c>
      <c r="BT52" s="105" t="s">
        <v>83</v>
      </c>
      <c r="BV52" s="105" t="s">
        <v>77</v>
      </c>
      <c r="BW52" s="105" t="s">
        <v>84</v>
      </c>
      <c r="BX52" s="105" t="s">
        <v>7</v>
      </c>
      <c r="CL52" s="105" t="s">
        <v>21</v>
      </c>
      <c r="CM52" s="105" t="s">
        <v>85</v>
      </c>
    </row>
    <row r="53" spans="1:91" s="5" customFormat="1" ht="15" customHeight="1">
      <c r="A53" s="95" t="s">
        <v>79</v>
      </c>
      <c r="B53" s="96"/>
      <c r="C53" s="97"/>
      <c r="D53" s="334" t="s">
        <v>86</v>
      </c>
      <c r="E53" s="334"/>
      <c r="F53" s="334"/>
      <c r="G53" s="334"/>
      <c r="H53" s="334"/>
      <c r="I53" s="98"/>
      <c r="J53" s="334" t="s">
        <v>87</v>
      </c>
      <c r="K53" s="334"/>
      <c r="L53" s="334"/>
      <c r="M53" s="334"/>
      <c r="N53" s="334"/>
      <c r="O53" s="334"/>
      <c r="P53" s="334"/>
      <c r="Q53" s="334"/>
      <c r="R53" s="334"/>
      <c r="S53" s="334"/>
      <c r="T53" s="334"/>
      <c r="U53" s="334"/>
      <c r="V53" s="334"/>
      <c r="W53" s="334"/>
      <c r="X53" s="334"/>
      <c r="Y53" s="334"/>
      <c r="Z53" s="334"/>
      <c r="AA53" s="334"/>
      <c r="AB53" s="334"/>
      <c r="AC53" s="334"/>
      <c r="AD53" s="334"/>
      <c r="AE53" s="334"/>
      <c r="AF53" s="334"/>
      <c r="AG53" s="332">
        <f>'02 - Zdravotechnika'!J27</f>
        <v>0</v>
      </c>
      <c r="AH53" s="333"/>
      <c r="AI53" s="333"/>
      <c r="AJ53" s="333"/>
      <c r="AK53" s="333"/>
      <c r="AL53" s="333"/>
      <c r="AM53" s="333"/>
      <c r="AN53" s="332">
        <f>SUM(AG53,AT53)</f>
        <v>0</v>
      </c>
      <c r="AO53" s="333"/>
      <c r="AP53" s="333"/>
      <c r="AQ53" s="99" t="s">
        <v>82</v>
      </c>
      <c r="AR53" s="100"/>
      <c r="AS53" s="101">
        <v>0</v>
      </c>
      <c r="AT53" s="102">
        <f>ROUND(SUM(AV53:AW53),2)</f>
        <v>0</v>
      </c>
      <c r="AU53" s="103">
        <f>'02 - Zdravotechnika'!P86</f>
        <v>0</v>
      </c>
      <c r="AV53" s="102">
        <f>'02 - Zdravotechnika'!J30</f>
        <v>0</v>
      </c>
      <c r="AW53" s="102">
        <f>'02 - Zdravotechnika'!J31</f>
        <v>0</v>
      </c>
      <c r="AX53" s="102">
        <f>'02 - Zdravotechnika'!J32</f>
        <v>0</v>
      </c>
      <c r="AY53" s="102">
        <f>'02 - Zdravotechnika'!J33</f>
        <v>0</v>
      </c>
      <c r="AZ53" s="102">
        <f>'02 - Zdravotechnika'!F30</f>
        <v>0</v>
      </c>
      <c r="BA53" s="102">
        <f>'02 - Zdravotechnika'!F31</f>
        <v>0</v>
      </c>
      <c r="BB53" s="102">
        <f>'02 - Zdravotechnika'!F32</f>
        <v>0</v>
      </c>
      <c r="BC53" s="102">
        <f>'02 - Zdravotechnika'!F33</f>
        <v>0</v>
      </c>
      <c r="BD53" s="104">
        <f>'02 - Zdravotechnika'!F34</f>
        <v>0</v>
      </c>
      <c r="BT53" s="105" t="s">
        <v>83</v>
      </c>
      <c r="BV53" s="105" t="s">
        <v>77</v>
      </c>
      <c r="BW53" s="105" t="s">
        <v>88</v>
      </c>
      <c r="BX53" s="105" t="s">
        <v>7</v>
      </c>
      <c r="CL53" s="105" t="s">
        <v>21</v>
      </c>
      <c r="CM53" s="105" t="s">
        <v>85</v>
      </c>
    </row>
    <row r="54" spans="1:91" s="5" customFormat="1" ht="15" customHeight="1">
      <c r="A54" s="95" t="s">
        <v>79</v>
      </c>
      <c r="B54" s="96"/>
      <c r="C54" s="97"/>
      <c r="D54" s="334" t="s">
        <v>89</v>
      </c>
      <c r="E54" s="334"/>
      <c r="F54" s="334"/>
      <c r="G54" s="334"/>
      <c r="H54" s="334"/>
      <c r="I54" s="98"/>
      <c r="J54" s="334" t="s">
        <v>90</v>
      </c>
      <c r="K54" s="334"/>
      <c r="L54" s="334"/>
      <c r="M54" s="334"/>
      <c r="N54" s="334"/>
      <c r="O54" s="334"/>
      <c r="P54" s="334"/>
      <c r="Q54" s="334"/>
      <c r="R54" s="334"/>
      <c r="S54" s="334"/>
      <c r="T54" s="334"/>
      <c r="U54" s="334"/>
      <c r="V54" s="334"/>
      <c r="W54" s="334"/>
      <c r="X54" s="334"/>
      <c r="Y54" s="334"/>
      <c r="Z54" s="334"/>
      <c r="AA54" s="334"/>
      <c r="AB54" s="334"/>
      <c r="AC54" s="334"/>
      <c r="AD54" s="334"/>
      <c r="AE54" s="334"/>
      <c r="AF54" s="334"/>
      <c r="AG54" s="332">
        <f>'03 - Vedlejší a ostatní n...'!J27</f>
        <v>0</v>
      </c>
      <c r="AH54" s="333"/>
      <c r="AI54" s="333"/>
      <c r="AJ54" s="333"/>
      <c r="AK54" s="333"/>
      <c r="AL54" s="333"/>
      <c r="AM54" s="333"/>
      <c r="AN54" s="332">
        <f>SUM(AG54,AT54)</f>
        <v>0</v>
      </c>
      <c r="AO54" s="333"/>
      <c r="AP54" s="333"/>
      <c r="AQ54" s="99" t="s">
        <v>91</v>
      </c>
      <c r="AR54" s="100"/>
      <c r="AS54" s="106">
        <v>0</v>
      </c>
      <c r="AT54" s="107">
        <f>ROUND(SUM(AV54:AW54),2)</f>
        <v>0</v>
      </c>
      <c r="AU54" s="108">
        <f>'03 - Vedlejší a ostatní n...'!P77</f>
        <v>0</v>
      </c>
      <c r="AV54" s="107">
        <f>'03 - Vedlejší a ostatní n...'!J30</f>
        <v>0</v>
      </c>
      <c r="AW54" s="107">
        <f>'03 - Vedlejší a ostatní n...'!J31</f>
        <v>0</v>
      </c>
      <c r="AX54" s="107">
        <f>'03 - Vedlejší a ostatní n...'!J32</f>
        <v>0</v>
      </c>
      <c r="AY54" s="107">
        <f>'03 - Vedlejší a ostatní n...'!J33</f>
        <v>0</v>
      </c>
      <c r="AZ54" s="107">
        <f>'03 - Vedlejší a ostatní n...'!F30</f>
        <v>0</v>
      </c>
      <c r="BA54" s="107">
        <f>'03 - Vedlejší a ostatní n...'!F31</f>
        <v>0</v>
      </c>
      <c r="BB54" s="107">
        <f>'03 - Vedlejší a ostatní n...'!F32</f>
        <v>0</v>
      </c>
      <c r="BC54" s="107">
        <f>'03 - Vedlejší a ostatní n...'!F33</f>
        <v>0</v>
      </c>
      <c r="BD54" s="109">
        <f>'03 - Vedlejší a ostatní n...'!F34</f>
        <v>0</v>
      </c>
      <c r="BT54" s="105" t="s">
        <v>83</v>
      </c>
      <c r="BV54" s="105" t="s">
        <v>77</v>
      </c>
      <c r="BW54" s="105" t="s">
        <v>92</v>
      </c>
      <c r="BX54" s="105" t="s">
        <v>7</v>
      </c>
      <c r="CL54" s="105" t="s">
        <v>21</v>
      </c>
      <c r="CM54" s="105" t="s">
        <v>85</v>
      </c>
    </row>
    <row r="55" spans="1:91" s="1" customFormat="1" ht="30" customHeight="1">
      <c r="B55" s="40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0"/>
    </row>
    <row r="56" spans="1:91" s="1" customFormat="1" ht="6.95" customHeight="1">
      <c r="B56" s="55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60"/>
    </row>
  </sheetData>
  <sheetProtection algorithmName="SHA-512" hashValue="4nhGu+9VqkumMCgHMFxmRizT0BWALNMBtiYVsHA5pgee5DHfZxM49/pMS3Jm79Hs66YDiugCVPYe01yfQqiKkg==" saltValue="640Y4dyw89NL09OErT6VfiAne0iz2rHnzWoIrVeAcQbuAb5wnWQ7j3UPQdfMiMTKs8MZHmsaJ82D/38j+/uRmw==" spinCount="100000" sheet="1" objects="1" scenarios="1" formatColumns="0" formatRows="0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01 - Stavební a montážní ...'!C2" display="/"/>
    <hyperlink ref="A53" location="'02 - Zdravotechnika'!C2" display="/"/>
    <hyperlink ref="A54" location="'03 - Vedlejší a ostatní n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1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23" t="s">
        <v>84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5" customHeight="1">
      <c r="B7" s="27"/>
      <c r="C7" s="28"/>
      <c r="D7" s="28"/>
      <c r="E7" s="374" t="str">
        <f>'Rekapitulace stavby'!K6</f>
        <v>Přístavba spojovací chodby k budově SPŠel-it, Dobruška</v>
      </c>
      <c r="F7" s="375"/>
      <c r="G7" s="375"/>
      <c r="H7" s="375"/>
      <c r="I7" s="116"/>
      <c r="J7" s="28"/>
      <c r="K7" s="30"/>
    </row>
    <row r="8" spans="1:70" s="1" customFormat="1" ht="1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6" t="s">
        <v>100</v>
      </c>
      <c r="F9" s="377"/>
      <c r="G9" s="377"/>
      <c r="H9" s="377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9. 4. 2018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5" customHeight="1">
      <c r="B24" s="120"/>
      <c r="C24" s="121"/>
      <c r="D24" s="121"/>
      <c r="E24" s="365" t="s">
        <v>21</v>
      </c>
      <c r="F24" s="365"/>
      <c r="G24" s="365"/>
      <c r="H24" s="36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ROUND(J108,2)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ROUND(SUM(BE108:BE718), 2)</f>
        <v>0</v>
      </c>
      <c r="G30" s="41"/>
      <c r="H30" s="41"/>
      <c r="I30" s="130">
        <v>0.21</v>
      </c>
      <c r="J30" s="129">
        <f>ROUND(ROUND((SUM(BE108:BE718)),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ROUND(SUM(BF108:BF718), 2)</f>
        <v>0</v>
      </c>
      <c r="G31" s="41"/>
      <c r="H31" s="41"/>
      <c r="I31" s="130">
        <v>0.15</v>
      </c>
      <c r="J31" s="129">
        <f>ROUND(ROUND((SUM(BF108:BF718)),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ROUND(SUM(BG108:BG718),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ROUND(SUM(BH108:BH718),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ROUND(SUM(BI108:BI718),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5" customHeight="1">
      <c r="B45" s="40"/>
      <c r="C45" s="41"/>
      <c r="D45" s="41"/>
      <c r="E45" s="374" t="str">
        <f>E7</f>
        <v>Přístavba spojovací chodby k budově SPŠel-it, Dobruška</v>
      </c>
      <c r="F45" s="375"/>
      <c r="G45" s="375"/>
      <c r="H45" s="375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5.6" customHeight="1">
      <c r="B47" s="40"/>
      <c r="C47" s="41"/>
      <c r="D47" s="41"/>
      <c r="E47" s="376" t="str">
        <f>E9</f>
        <v>01 - Stavební a montážní práce - bez zdravotechniky</v>
      </c>
      <c r="F47" s="377"/>
      <c r="G47" s="377"/>
      <c r="H47" s="377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Dobruška</v>
      </c>
      <c r="G49" s="41"/>
      <c r="H49" s="41"/>
      <c r="I49" s="118" t="s">
        <v>25</v>
      </c>
      <c r="J49" s="119" t="str">
        <f>IF(J12="","",J12)</f>
        <v>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Královehradecký kraj,Pivovarské nám.1245/2,Hr.Král</v>
      </c>
      <c r="G51" s="41"/>
      <c r="H51" s="41"/>
      <c r="I51" s="118" t="s">
        <v>34</v>
      </c>
      <c r="J51" s="365" t="str">
        <f>E21</f>
        <v>Atelier Tsunami, s.r.o., Palachova 1742,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J108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J109</f>
        <v>0</v>
      </c>
      <c r="K57" s="154"/>
    </row>
    <row r="58" spans="2:47" s="8" customFormat="1" ht="19.899999999999999" customHeight="1">
      <c r="B58" s="155"/>
      <c r="C58" s="156"/>
      <c r="D58" s="157" t="s">
        <v>107</v>
      </c>
      <c r="E58" s="158"/>
      <c r="F58" s="158"/>
      <c r="G58" s="158"/>
      <c r="H58" s="158"/>
      <c r="I58" s="159"/>
      <c r="J58" s="160">
        <f>J110</f>
        <v>0</v>
      </c>
      <c r="K58" s="161"/>
    </row>
    <row r="59" spans="2:47" s="8" customFormat="1" ht="19.899999999999999" customHeight="1">
      <c r="B59" s="155"/>
      <c r="C59" s="156"/>
      <c r="D59" s="157" t="s">
        <v>108</v>
      </c>
      <c r="E59" s="158"/>
      <c r="F59" s="158"/>
      <c r="G59" s="158"/>
      <c r="H59" s="158"/>
      <c r="I59" s="159"/>
      <c r="J59" s="160">
        <f>J136</f>
        <v>0</v>
      </c>
      <c r="K59" s="161"/>
    </row>
    <row r="60" spans="2:47" s="8" customFormat="1" ht="19.899999999999999" customHeight="1">
      <c r="B60" s="155"/>
      <c r="C60" s="156"/>
      <c r="D60" s="157" t="s">
        <v>109</v>
      </c>
      <c r="E60" s="158"/>
      <c r="F60" s="158"/>
      <c r="G60" s="158"/>
      <c r="H60" s="158"/>
      <c r="I60" s="159"/>
      <c r="J60" s="160">
        <f>J188</f>
        <v>0</v>
      </c>
      <c r="K60" s="161"/>
    </row>
    <row r="61" spans="2:47" s="8" customFormat="1" ht="19.899999999999999" customHeight="1">
      <c r="B61" s="155"/>
      <c r="C61" s="156"/>
      <c r="D61" s="157" t="s">
        <v>110</v>
      </c>
      <c r="E61" s="158"/>
      <c r="F61" s="158"/>
      <c r="G61" s="158"/>
      <c r="H61" s="158"/>
      <c r="I61" s="159"/>
      <c r="J61" s="160">
        <f>J196</f>
        <v>0</v>
      </c>
      <c r="K61" s="161"/>
    </row>
    <row r="62" spans="2:47" s="8" customFormat="1" ht="19.899999999999999" customHeight="1">
      <c r="B62" s="155"/>
      <c r="C62" s="156"/>
      <c r="D62" s="157" t="s">
        <v>111</v>
      </c>
      <c r="E62" s="158"/>
      <c r="F62" s="158"/>
      <c r="G62" s="158"/>
      <c r="H62" s="158"/>
      <c r="I62" s="159"/>
      <c r="J62" s="160">
        <f>J226</f>
        <v>0</v>
      </c>
      <c r="K62" s="161"/>
    </row>
    <row r="63" spans="2:47" s="8" customFormat="1" ht="19.899999999999999" customHeight="1">
      <c r="B63" s="155"/>
      <c r="C63" s="156"/>
      <c r="D63" s="157" t="s">
        <v>112</v>
      </c>
      <c r="E63" s="158"/>
      <c r="F63" s="158"/>
      <c r="G63" s="158"/>
      <c r="H63" s="158"/>
      <c r="I63" s="159"/>
      <c r="J63" s="160">
        <f>J238</f>
        <v>0</v>
      </c>
      <c r="K63" s="161"/>
    </row>
    <row r="64" spans="2:47" s="8" customFormat="1" ht="19.899999999999999" customHeight="1">
      <c r="B64" s="155"/>
      <c r="C64" s="156"/>
      <c r="D64" s="157" t="s">
        <v>113</v>
      </c>
      <c r="E64" s="158"/>
      <c r="F64" s="158"/>
      <c r="G64" s="158"/>
      <c r="H64" s="158"/>
      <c r="I64" s="159"/>
      <c r="J64" s="160">
        <f>J269</f>
        <v>0</v>
      </c>
      <c r="K64" s="161"/>
    </row>
    <row r="65" spans="2:11" s="8" customFormat="1" ht="19.899999999999999" customHeight="1">
      <c r="B65" s="155"/>
      <c r="C65" s="156"/>
      <c r="D65" s="157" t="s">
        <v>114</v>
      </c>
      <c r="E65" s="158"/>
      <c r="F65" s="158"/>
      <c r="G65" s="158"/>
      <c r="H65" s="158"/>
      <c r="I65" s="159"/>
      <c r="J65" s="160">
        <f>J346</f>
        <v>0</v>
      </c>
      <c r="K65" s="161"/>
    </row>
    <row r="66" spans="2:11" s="8" customFormat="1" ht="19.899999999999999" customHeight="1">
      <c r="B66" s="155"/>
      <c r="C66" s="156"/>
      <c r="D66" s="157" t="s">
        <v>115</v>
      </c>
      <c r="E66" s="158"/>
      <c r="F66" s="158"/>
      <c r="G66" s="158"/>
      <c r="H66" s="158"/>
      <c r="I66" s="159"/>
      <c r="J66" s="160">
        <f>J362</f>
        <v>0</v>
      </c>
      <c r="K66" s="161"/>
    </row>
    <row r="67" spans="2:11" s="8" customFormat="1" ht="19.899999999999999" customHeight="1">
      <c r="B67" s="155"/>
      <c r="C67" s="156"/>
      <c r="D67" s="157" t="s">
        <v>116</v>
      </c>
      <c r="E67" s="158"/>
      <c r="F67" s="158"/>
      <c r="G67" s="158"/>
      <c r="H67" s="158"/>
      <c r="I67" s="159"/>
      <c r="J67" s="160">
        <f>J380</f>
        <v>0</v>
      </c>
      <c r="K67" s="161"/>
    </row>
    <row r="68" spans="2:11" s="8" customFormat="1" ht="19.899999999999999" customHeight="1">
      <c r="B68" s="155"/>
      <c r="C68" s="156"/>
      <c r="D68" s="157" t="s">
        <v>117</v>
      </c>
      <c r="E68" s="158"/>
      <c r="F68" s="158"/>
      <c r="G68" s="158"/>
      <c r="H68" s="158"/>
      <c r="I68" s="159"/>
      <c r="J68" s="160">
        <f>J390</f>
        <v>0</v>
      </c>
      <c r="K68" s="161"/>
    </row>
    <row r="69" spans="2:11" s="8" customFormat="1" ht="19.899999999999999" customHeight="1">
      <c r="B69" s="155"/>
      <c r="C69" s="156"/>
      <c r="D69" s="157" t="s">
        <v>118</v>
      </c>
      <c r="E69" s="158"/>
      <c r="F69" s="158"/>
      <c r="G69" s="158"/>
      <c r="H69" s="158"/>
      <c r="I69" s="159"/>
      <c r="J69" s="160">
        <f>J468</f>
        <v>0</v>
      </c>
      <c r="K69" s="161"/>
    </row>
    <row r="70" spans="2:11" s="8" customFormat="1" ht="19.899999999999999" customHeight="1">
      <c r="B70" s="155"/>
      <c r="C70" s="156"/>
      <c r="D70" s="157" t="s">
        <v>119</v>
      </c>
      <c r="E70" s="158"/>
      <c r="F70" s="158"/>
      <c r="G70" s="158"/>
      <c r="H70" s="158"/>
      <c r="I70" s="159"/>
      <c r="J70" s="160">
        <f>J504</f>
        <v>0</v>
      </c>
      <c r="K70" s="161"/>
    </row>
    <row r="71" spans="2:11" s="7" customFormat="1" ht="24.95" customHeight="1">
      <c r="B71" s="148"/>
      <c r="C71" s="149"/>
      <c r="D71" s="150" t="s">
        <v>120</v>
      </c>
      <c r="E71" s="151"/>
      <c r="F71" s="151"/>
      <c r="G71" s="151"/>
      <c r="H71" s="151"/>
      <c r="I71" s="152"/>
      <c r="J71" s="153">
        <f>J506</f>
        <v>0</v>
      </c>
      <c r="K71" s="154"/>
    </row>
    <row r="72" spans="2:11" s="8" customFormat="1" ht="19.899999999999999" customHeight="1">
      <c r="B72" s="155"/>
      <c r="C72" s="156"/>
      <c r="D72" s="157" t="s">
        <v>121</v>
      </c>
      <c r="E72" s="158"/>
      <c r="F72" s="158"/>
      <c r="G72" s="158"/>
      <c r="H72" s="158"/>
      <c r="I72" s="159"/>
      <c r="J72" s="160">
        <f>J507</f>
        <v>0</v>
      </c>
      <c r="K72" s="161"/>
    </row>
    <row r="73" spans="2:11" s="8" customFormat="1" ht="19.899999999999999" customHeight="1">
      <c r="B73" s="155"/>
      <c r="C73" s="156"/>
      <c r="D73" s="157" t="s">
        <v>122</v>
      </c>
      <c r="E73" s="158"/>
      <c r="F73" s="158"/>
      <c r="G73" s="158"/>
      <c r="H73" s="158"/>
      <c r="I73" s="159"/>
      <c r="J73" s="160">
        <f>J511</f>
        <v>0</v>
      </c>
      <c r="K73" s="161"/>
    </row>
    <row r="74" spans="2:11" s="8" customFormat="1" ht="19.899999999999999" customHeight="1">
      <c r="B74" s="155"/>
      <c r="C74" s="156"/>
      <c r="D74" s="157" t="s">
        <v>123</v>
      </c>
      <c r="E74" s="158"/>
      <c r="F74" s="158"/>
      <c r="G74" s="158"/>
      <c r="H74" s="158"/>
      <c r="I74" s="159"/>
      <c r="J74" s="160">
        <f>J517</f>
        <v>0</v>
      </c>
      <c r="K74" s="161"/>
    </row>
    <row r="75" spans="2:11" s="8" customFormat="1" ht="19.899999999999999" customHeight="1">
      <c r="B75" s="155"/>
      <c r="C75" s="156"/>
      <c r="D75" s="157" t="s">
        <v>124</v>
      </c>
      <c r="E75" s="158"/>
      <c r="F75" s="158"/>
      <c r="G75" s="158"/>
      <c r="H75" s="158"/>
      <c r="I75" s="159"/>
      <c r="J75" s="160">
        <f>J543</f>
        <v>0</v>
      </c>
      <c r="K75" s="161"/>
    </row>
    <row r="76" spans="2:11" s="8" customFormat="1" ht="19.899999999999999" customHeight="1">
      <c r="B76" s="155"/>
      <c r="C76" s="156"/>
      <c r="D76" s="157" t="s">
        <v>125</v>
      </c>
      <c r="E76" s="158"/>
      <c r="F76" s="158"/>
      <c r="G76" s="158"/>
      <c r="H76" s="158"/>
      <c r="I76" s="159"/>
      <c r="J76" s="160">
        <f>J545</f>
        <v>0</v>
      </c>
      <c r="K76" s="161"/>
    </row>
    <row r="77" spans="2:11" s="8" customFormat="1" ht="19.899999999999999" customHeight="1">
      <c r="B77" s="155"/>
      <c r="C77" s="156"/>
      <c r="D77" s="157" t="s">
        <v>126</v>
      </c>
      <c r="E77" s="158"/>
      <c r="F77" s="158"/>
      <c r="G77" s="158"/>
      <c r="H77" s="158"/>
      <c r="I77" s="159"/>
      <c r="J77" s="160">
        <f>J605</f>
        <v>0</v>
      </c>
      <c r="K77" s="161"/>
    </row>
    <row r="78" spans="2:11" s="8" customFormat="1" ht="19.899999999999999" customHeight="1">
      <c r="B78" s="155"/>
      <c r="C78" s="156"/>
      <c r="D78" s="157" t="s">
        <v>127</v>
      </c>
      <c r="E78" s="158"/>
      <c r="F78" s="158"/>
      <c r="G78" s="158"/>
      <c r="H78" s="158"/>
      <c r="I78" s="159"/>
      <c r="J78" s="160">
        <f>J613</f>
        <v>0</v>
      </c>
      <c r="K78" s="161"/>
    </row>
    <row r="79" spans="2:11" s="8" customFormat="1" ht="19.899999999999999" customHeight="1">
      <c r="B79" s="155"/>
      <c r="C79" s="156"/>
      <c r="D79" s="157" t="s">
        <v>128</v>
      </c>
      <c r="E79" s="158"/>
      <c r="F79" s="158"/>
      <c r="G79" s="158"/>
      <c r="H79" s="158"/>
      <c r="I79" s="159"/>
      <c r="J79" s="160">
        <f>J630</f>
        <v>0</v>
      </c>
      <c r="K79" s="161"/>
    </row>
    <row r="80" spans="2:11" s="8" customFormat="1" ht="19.899999999999999" customHeight="1">
      <c r="B80" s="155"/>
      <c r="C80" s="156"/>
      <c r="D80" s="157" t="s">
        <v>129</v>
      </c>
      <c r="E80" s="158"/>
      <c r="F80" s="158"/>
      <c r="G80" s="158"/>
      <c r="H80" s="158"/>
      <c r="I80" s="159"/>
      <c r="J80" s="160">
        <f>J661</f>
        <v>0</v>
      </c>
      <c r="K80" s="161"/>
    </row>
    <row r="81" spans="2:12" s="8" customFormat="1" ht="19.899999999999999" customHeight="1">
      <c r="B81" s="155"/>
      <c r="C81" s="156"/>
      <c r="D81" s="157" t="s">
        <v>130</v>
      </c>
      <c r="E81" s="158"/>
      <c r="F81" s="158"/>
      <c r="G81" s="158"/>
      <c r="H81" s="158"/>
      <c r="I81" s="159"/>
      <c r="J81" s="160">
        <f>J667</f>
        <v>0</v>
      </c>
      <c r="K81" s="161"/>
    </row>
    <row r="82" spans="2:12" s="8" customFormat="1" ht="19.899999999999999" customHeight="1">
      <c r="B82" s="155"/>
      <c r="C82" s="156"/>
      <c r="D82" s="157" t="s">
        <v>131</v>
      </c>
      <c r="E82" s="158"/>
      <c r="F82" s="158"/>
      <c r="G82" s="158"/>
      <c r="H82" s="158"/>
      <c r="I82" s="159"/>
      <c r="J82" s="160">
        <f>J671</f>
        <v>0</v>
      </c>
      <c r="K82" s="161"/>
    </row>
    <row r="83" spans="2:12" s="8" customFormat="1" ht="19.899999999999999" customHeight="1">
      <c r="B83" s="155"/>
      <c r="C83" s="156"/>
      <c r="D83" s="157" t="s">
        <v>132</v>
      </c>
      <c r="E83" s="158"/>
      <c r="F83" s="158"/>
      <c r="G83" s="158"/>
      <c r="H83" s="158"/>
      <c r="I83" s="159"/>
      <c r="J83" s="160">
        <f>J680</f>
        <v>0</v>
      </c>
      <c r="K83" s="161"/>
    </row>
    <row r="84" spans="2:12" s="8" customFormat="1" ht="19.899999999999999" customHeight="1">
      <c r="B84" s="155"/>
      <c r="C84" s="156"/>
      <c r="D84" s="157" t="s">
        <v>133</v>
      </c>
      <c r="E84" s="158"/>
      <c r="F84" s="158"/>
      <c r="G84" s="158"/>
      <c r="H84" s="158"/>
      <c r="I84" s="159"/>
      <c r="J84" s="160">
        <f>J689</f>
        <v>0</v>
      </c>
      <c r="K84" s="161"/>
    </row>
    <row r="85" spans="2:12" s="7" customFormat="1" ht="24.95" customHeight="1">
      <c r="B85" s="148"/>
      <c r="C85" s="149"/>
      <c r="D85" s="150" t="s">
        <v>134</v>
      </c>
      <c r="E85" s="151"/>
      <c r="F85" s="151"/>
      <c r="G85" s="151"/>
      <c r="H85" s="151"/>
      <c r="I85" s="152"/>
      <c r="J85" s="153">
        <f>J697</f>
        <v>0</v>
      </c>
      <c r="K85" s="154"/>
    </row>
    <row r="86" spans="2:12" s="8" customFormat="1" ht="19.899999999999999" customHeight="1">
      <c r="B86" s="155"/>
      <c r="C86" s="156"/>
      <c r="D86" s="157" t="s">
        <v>135</v>
      </c>
      <c r="E86" s="158"/>
      <c r="F86" s="158"/>
      <c r="G86" s="158"/>
      <c r="H86" s="158"/>
      <c r="I86" s="159"/>
      <c r="J86" s="160">
        <f>J698</f>
        <v>0</v>
      </c>
      <c r="K86" s="161"/>
    </row>
    <row r="87" spans="2:12" s="8" customFormat="1" ht="19.899999999999999" customHeight="1">
      <c r="B87" s="155"/>
      <c r="C87" s="156"/>
      <c r="D87" s="157" t="s">
        <v>136</v>
      </c>
      <c r="E87" s="158"/>
      <c r="F87" s="158"/>
      <c r="G87" s="158"/>
      <c r="H87" s="158"/>
      <c r="I87" s="159"/>
      <c r="J87" s="160">
        <f>J700</f>
        <v>0</v>
      </c>
      <c r="K87" s="161"/>
    </row>
    <row r="88" spans="2:12" s="7" customFormat="1" ht="24.95" customHeight="1">
      <c r="B88" s="148"/>
      <c r="C88" s="149"/>
      <c r="D88" s="150" t="s">
        <v>137</v>
      </c>
      <c r="E88" s="151"/>
      <c r="F88" s="151"/>
      <c r="G88" s="151"/>
      <c r="H88" s="151"/>
      <c r="I88" s="152"/>
      <c r="J88" s="153">
        <f>J717</f>
        <v>0</v>
      </c>
      <c r="K88" s="154"/>
    </row>
    <row r="89" spans="2:12" s="1" customFormat="1" ht="21.75" customHeight="1">
      <c r="B89" s="40"/>
      <c r="C89" s="41"/>
      <c r="D89" s="41"/>
      <c r="E89" s="41"/>
      <c r="F89" s="41"/>
      <c r="G89" s="41"/>
      <c r="H89" s="41"/>
      <c r="I89" s="117"/>
      <c r="J89" s="41"/>
      <c r="K89" s="44"/>
    </row>
    <row r="90" spans="2:12" s="1" customFormat="1" ht="6.95" customHeight="1">
      <c r="B90" s="55"/>
      <c r="C90" s="56"/>
      <c r="D90" s="56"/>
      <c r="E90" s="56"/>
      <c r="F90" s="56"/>
      <c r="G90" s="56"/>
      <c r="H90" s="56"/>
      <c r="I90" s="138"/>
      <c r="J90" s="56"/>
      <c r="K90" s="57"/>
    </row>
    <row r="94" spans="2:12" s="1" customFormat="1" ht="6.95" customHeight="1">
      <c r="B94" s="58"/>
      <c r="C94" s="59"/>
      <c r="D94" s="59"/>
      <c r="E94" s="59"/>
      <c r="F94" s="59"/>
      <c r="G94" s="59"/>
      <c r="H94" s="59"/>
      <c r="I94" s="141"/>
      <c r="J94" s="59"/>
      <c r="K94" s="59"/>
      <c r="L94" s="60"/>
    </row>
    <row r="95" spans="2:12" s="1" customFormat="1" ht="36.950000000000003" customHeight="1">
      <c r="B95" s="40"/>
      <c r="C95" s="61" t="s">
        <v>138</v>
      </c>
      <c r="D95" s="62"/>
      <c r="E95" s="62"/>
      <c r="F95" s="62"/>
      <c r="G95" s="62"/>
      <c r="H95" s="62"/>
      <c r="I95" s="162"/>
      <c r="J95" s="62"/>
      <c r="K95" s="62"/>
      <c r="L95" s="60"/>
    </row>
    <row r="96" spans="2:12" s="1" customFormat="1" ht="6.95" customHeight="1">
      <c r="B96" s="40"/>
      <c r="C96" s="62"/>
      <c r="D96" s="62"/>
      <c r="E96" s="62"/>
      <c r="F96" s="62"/>
      <c r="G96" s="62"/>
      <c r="H96" s="62"/>
      <c r="I96" s="162"/>
      <c r="J96" s="62"/>
      <c r="K96" s="62"/>
      <c r="L96" s="60"/>
    </row>
    <row r="97" spans="2:65" s="1" customFormat="1" ht="14.45" customHeight="1">
      <c r="B97" s="40"/>
      <c r="C97" s="64" t="s">
        <v>18</v>
      </c>
      <c r="D97" s="62"/>
      <c r="E97" s="62"/>
      <c r="F97" s="62"/>
      <c r="G97" s="62"/>
      <c r="H97" s="62"/>
      <c r="I97" s="162"/>
      <c r="J97" s="62"/>
      <c r="K97" s="62"/>
      <c r="L97" s="60"/>
    </row>
    <row r="98" spans="2:65" s="1" customFormat="1" ht="15" customHeight="1">
      <c r="B98" s="40"/>
      <c r="C98" s="62"/>
      <c r="D98" s="62"/>
      <c r="E98" s="370" t="str">
        <f>E7</f>
        <v>Přístavba spojovací chodby k budově SPŠel-it, Dobruška</v>
      </c>
      <c r="F98" s="371"/>
      <c r="G98" s="371"/>
      <c r="H98" s="371"/>
      <c r="I98" s="162"/>
      <c r="J98" s="62"/>
      <c r="K98" s="62"/>
      <c r="L98" s="60"/>
    </row>
    <row r="99" spans="2:65" s="1" customFormat="1" ht="14.45" customHeight="1">
      <c r="B99" s="40"/>
      <c r="C99" s="64" t="s">
        <v>99</v>
      </c>
      <c r="D99" s="62"/>
      <c r="E99" s="62"/>
      <c r="F99" s="62"/>
      <c r="G99" s="62"/>
      <c r="H99" s="62"/>
      <c r="I99" s="162"/>
      <c r="J99" s="62"/>
      <c r="K99" s="62"/>
      <c r="L99" s="60"/>
    </row>
    <row r="100" spans="2:65" s="1" customFormat="1" ht="15.6" customHeight="1">
      <c r="B100" s="40"/>
      <c r="C100" s="62"/>
      <c r="D100" s="62"/>
      <c r="E100" s="337" t="str">
        <f>E9</f>
        <v>01 - Stavební a montážní práce - bez zdravotechniky</v>
      </c>
      <c r="F100" s="372"/>
      <c r="G100" s="372"/>
      <c r="H100" s="372"/>
      <c r="I100" s="162"/>
      <c r="J100" s="62"/>
      <c r="K100" s="62"/>
      <c r="L100" s="60"/>
    </row>
    <row r="101" spans="2:65" s="1" customFormat="1" ht="6.95" customHeight="1">
      <c r="B101" s="40"/>
      <c r="C101" s="62"/>
      <c r="D101" s="62"/>
      <c r="E101" s="62"/>
      <c r="F101" s="62"/>
      <c r="G101" s="62"/>
      <c r="H101" s="62"/>
      <c r="I101" s="162"/>
      <c r="J101" s="62"/>
      <c r="K101" s="62"/>
      <c r="L101" s="60"/>
    </row>
    <row r="102" spans="2:65" s="1" customFormat="1" ht="18" customHeight="1">
      <c r="B102" s="40"/>
      <c r="C102" s="64" t="s">
        <v>23</v>
      </c>
      <c r="D102" s="62"/>
      <c r="E102" s="62"/>
      <c r="F102" s="163" t="str">
        <f>F12</f>
        <v>Dobruška</v>
      </c>
      <c r="G102" s="62"/>
      <c r="H102" s="62"/>
      <c r="I102" s="164" t="s">
        <v>25</v>
      </c>
      <c r="J102" s="72" t="str">
        <f>IF(J12="","",J12)</f>
        <v>9. 4. 2018</v>
      </c>
      <c r="K102" s="62"/>
      <c r="L102" s="60"/>
    </row>
    <row r="103" spans="2:65" s="1" customFormat="1" ht="6.95" customHeight="1">
      <c r="B103" s="40"/>
      <c r="C103" s="62"/>
      <c r="D103" s="62"/>
      <c r="E103" s="62"/>
      <c r="F103" s="62"/>
      <c r="G103" s="62"/>
      <c r="H103" s="62"/>
      <c r="I103" s="162"/>
      <c r="J103" s="62"/>
      <c r="K103" s="62"/>
      <c r="L103" s="60"/>
    </row>
    <row r="104" spans="2:65" s="1" customFormat="1" ht="15">
      <c r="B104" s="40"/>
      <c r="C104" s="64" t="s">
        <v>27</v>
      </c>
      <c r="D104" s="62"/>
      <c r="E104" s="62"/>
      <c r="F104" s="163" t="str">
        <f>E15</f>
        <v>Královehradecký kraj,Pivovarské nám.1245/2,Hr.Král</v>
      </c>
      <c r="G104" s="62"/>
      <c r="H104" s="62"/>
      <c r="I104" s="164" t="s">
        <v>34</v>
      </c>
      <c r="J104" s="163" t="str">
        <f>E21</f>
        <v>Atelier Tsunami, s.r.o., Palachova 1742, Náchod</v>
      </c>
      <c r="K104" s="62"/>
      <c r="L104" s="60"/>
    </row>
    <row r="105" spans="2:65" s="1" customFormat="1" ht="14.45" customHeight="1">
      <c r="B105" s="40"/>
      <c r="C105" s="64" t="s">
        <v>32</v>
      </c>
      <c r="D105" s="62"/>
      <c r="E105" s="62"/>
      <c r="F105" s="163" t="str">
        <f>IF(E18="","",E18)</f>
        <v/>
      </c>
      <c r="G105" s="62"/>
      <c r="H105" s="62"/>
      <c r="I105" s="162"/>
      <c r="J105" s="62"/>
      <c r="K105" s="62"/>
      <c r="L105" s="60"/>
    </row>
    <row r="106" spans="2:65" s="1" customFormat="1" ht="10.35" customHeight="1">
      <c r="B106" s="40"/>
      <c r="C106" s="62"/>
      <c r="D106" s="62"/>
      <c r="E106" s="62"/>
      <c r="F106" s="62"/>
      <c r="G106" s="62"/>
      <c r="H106" s="62"/>
      <c r="I106" s="162"/>
      <c r="J106" s="62"/>
      <c r="K106" s="62"/>
      <c r="L106" s="60"/>
    </row>
    <row r="107" spans="2:65" s="9" customFormat="1" ht="29.25" customHeight="1">
      <c r="B107" s="165"/>
      <c r="C107" s="166" t="s">
        <v>139</v>
      </c>
      <c r="D107" s="167" t="s">
        <v>60</v>
      </c>
      <c r="E107" s="167" t="s">
        <v>56</v>
      </c>
      <c r="F107" s="167" t="s">
        <v>140</v>
      </c>
      <c r="G107" s="167" t="s">
        <v>141</v>
      </c>
      <c r="H107" s="167" t="s">
        <v>142</v>
      </c>
      <c r="I107" s="168" t="s">
        <v>143</v>
      </c>
      <c r="J107" s="167" t="s">
        <v>103</v>
      </c>
      <c r="K107" s="169" t="s">
        <v>144</v>
      </c>
      <c r="L107" s="170"/>
      <c r="M107" s="80" t="s">
        <v>145</v>
      </c>
      <c r="N107" s="81" t="s">
        <v>45</v>
      </c>
      <c r="O107" s="81" t="s">
        <v>146</v>
      </c>
      <c r="P107" s="81" t="s">
        <v>147</v>
      </c>
      <c r="Q107" s="81" t="s">
        <v>148</v>
      </c>
      <c r="R107" s="81" t="s">
        <v>149</v>
      </c>
      <c r="S107" s="81" t="s">
        <v>150</v>
      </c>
      <c r="T107" s="82" t="s">
        <v>151</v>
      </c>
    </row>
    <row r="108" spans="2:65" s="1" customFormat="1" ht="29.25" customHeight="1">
      <c r="B108" s="40"/>
      <c r="C108" s="86" t="s">
        <v>104</v>
      </c>
      <c r="D108" s="62"/>
      <c r="E108" s="62"/>
      <c r="F108" s="62"/>
      <c r="G108" s="62"/>
      <c r="H108" s="62"/>
      <c r="I108" s="162"/>
      <c r="J108" s="171">
        <f>BK108</f>
        <v>0</v>
      </c>
      <c r="K108" s="62"/>
      <c r="L108" s="60"/>
      <c r="M108" s="83"/>
      <c r="N108" s="84"/>
      <c r="O108" s="84"/>
      <c r="P108" s="172">
        <f>P109+P506+P697+P717</f>
        <v>0</v>
      </c>
      <c r="Q108" s="84"/>
      <c r="R108" s="172">
        <f>R109+R506+R697+R717</f>
        <v>301.44822080000006</v>
      </c>
      <c r="S108" s="84"/>
      <c r="T108" s="173">
        <f>T109+T506+T697+T717</f>
        <v>167.67818619999997</v>
      </c>
      <c r="AT108" s="23" t="s">
        <v>74</v>
      </c>
      <c r="AU108" s="23" t="s">
        <v>105</v>
      </c>
      <c r="BK108" s="174">
        <f>BK109+BK506+BK697+BK717</f>
        <v>0</v>
      </c>
    </row>
    <row r="109" spans="2:65" s="10" customFormat="1" ht="37.5" customHeight="1">
      <c r="B109" s="175"/>
      <c r="C109" s="176"/>
      <c r="D109" s="177" t="s">
        <v>74</v>
      </c>
      <c r="E109" s="178" t="s">
        <v>152</v>
      </c>
      <c r="F109" s="178" t="s">
        <v>153</v>
      </c>
      <c r="G109" s="176"/>
      <c r="H109" s="176"/>
      <c r="I109" s="179"/>
      <c r="J109" s="180">
        <f>BK109</f>
        <v>0</v>
      </c>
      <c r="K109" s="176"/>
      <c r="L109" s="181"/>
      <c r="M109" s="182"/>
      <c r="N109" s="183"/>
      <c r="O109" s="183"/>
      <c r="P109" s="184">
        <f>P110+P136+P188+P196+P226+P238+P269+P346+P362+P380+P390+P468+P504</f>
        <v>0</v>
      </c>
      <c r="Q109" s="183"/>
      <c r="R109" s="184">
        <f>R110+R136+R188+R196+R226+R238+R269+R346+R362+R380+R390+R468+R504</f>
        <v>293.53612755000006</v>
      </c>
      <c r="S109" s="183"/>
      <c r="T109" s="185">
        <f>T110+T136+T188+T196+T226+T238+T269+T346+T362+T380+T390+T468+T504</f>
        <v>167.45916619999997</v>
      </c>
      <c r="AR109" s="186" t="s">
        <v>83</v>
      </c>
      <c r="AT109" s="187" t="s">
        <v>74</v>
      </c>
      <c r="AU109" s="187" t="s">
        <v>75</v>
      </c>
      <c r="AY109" s="186" t="s">
        <v>154</v>
      </c>
      <c r="BK109" s="188">
        <f>BK110+BK136+BK188+BK196+BK226+BK238+BK269+BK346+BK362+BK380+BK390+BK468+BK504</f>
        <v>0</v>
      </c>
    </row>
    <row r="110" spans="2:65" s="10" customFormat="1" ht="19.899999999999999" customHeight="1">
      <c r="B110" s="175"/>
      <c r="C110" s="176"/>
      <c r="D110" s="177" t="s">
        <v>74</v>
      </c>
      <c r="E110" s="189" t="s">
        <v>155</v>
      </c>
      <c r="F110" s="189" t="s">
        <v>156</v>
      </c>
      <c r="G110" s="176"/>
      <c r="H110" s="176"/>
      <c r="I110" s="179"/>
      <c r="J110" s="190">
        <f>BK110</f>
        <v>0</v>
      </c>
      <c r="K110" s="176"/>
      <c r="L110" s="181"/>
      <c r="M110" s="182"/>
      <c r="N110" s="183"/>
      <c r="O110" s="183"/>
      <c r="P110" s="184">
        <f>SUM(P111:P135)</f>
        <v>0</v>
      </c>
      <c r="Q110" s="183"/>
      <c r="R110" s="184">
        <f>SUM(R111:R135)</f>
        <v>6.6000000000000008E-3</v>
      </c>
      <c r="S110" s="183"/>
      <c r="T110" s="185">
        <f>SUM(T111:T135)</f>
        <v>124.36999999999999</v>
      </c>
      <c r="AR110" s="186" t="s">
        <v>83</v>
      </c>
      <c r="AT110" s="187" t="s">
        <v>74</v>
      </c>
      <c r="AU110" s="187" t="s">
        <v>83</v>
      </c>
      <c r="AY110" s="186" t="s">
        <v>154</v>
      </c>
      <c r="BK110" s="188">
        <f>SUM(BK111:BK135)</f>
        <v>0</v>
      </c>
    </row>
    <row r="111" spans="2:65" s="1" customFormat="1" ht="23.85" customHeight="1">
      <c r="B111" s="40"/>
      <c r="C111" s="191" t="s">
        <v>83</v>
      </c>
      <c r="D111" s="191" t="s">
        <v>157</v>
      </c>
      <c r="E111" s="192" t="s">
        <v>158</v>
      </c>
      <c r="F111" s="193" t="s">
        <v>159</v>
      </c>
      <c r="G111" s="194" t="s">
        <v>160</v>
      </c>
      <c r="H111" s="195">
        <v>43</v>
      </c>
      <c r="I111" s="196"/>
      <c r="J111" s="197">
        <f>ROUND(I111*H111,2)</f>
        <v>0</v>
      </c>
      <c r="K111" s="193" t="s">
        <v>161</v>
      </c>
      <c r="L111" s="60"/>
      <c r="M111" s="198" t="s">
        <v>21</v>
      </c>
      <c r="N111" s="199" t="s">
        <v>46</v>
      </c>
      <c r="O111" s="41"/>
      <c r="P111" s="200">
        <f>O111*H111</f>
        <v>0</v>
      </c>
      <c r="Q111" s="200">
        <v>0</v>
      </c>
      <c r="R111" s="200">
        <f>Q111*H111</f>
        <v>0</v>
      </c>
      <c r="S111" s="200">
        <v>0.255</v>
      </c>
      <c r="T111" s="201">
        <f>S111*H111</f>
        <v>10.965</v>
      </c>
      <c r="AR111" s="23" t="s">
        <v>162</v>
      </c>
      <c r="AT111" s="23" t="s">
        <v>157</v>
      </c>
      <c r="AU111" s="23" t="s">
        <v>85</v>
      </c>
      <c r="AY111" s="23" t="s">
        <v>154</v>
      </c>
      <c r="BE111" s="202">
        <f>IF(N111="základní",J111,0)</f>
        <v>0</v>
      </c>
      <c r="BF111" s="202">
        <f>IF(N111="snížená",J111,0)</f>
        <v>0</v>
      </c>
      <c r="BG111" s="202">
        <f>IF(N111="zákl. přenesená",J111,0)</f>
        <v>0</v>
      </c>
      <c r="BH111" s="202">
        <f>IF(N111="sníž. přenesená",J111,0)</f>
        <v>0</v>
      </c>
      <c r="BI111" s="202">
        <f>IF(N111="nulová",J111,0)</f>
        <v>0</v>
      </c>
      <c r="BJ111" s="23" t="s">
        <v>83</v>
      </c>
      <c r="BK111" s="202">
        <f>ROUND(I111*H111,2)</f>
        <v>0</v>
      </c>
      <c r="BL111" s="23" t="s">
        <v>162</v>
      </c>
      <c r="BM111" s="23" t="s">
        <v>163</v>
      </c>
    </row>
    <row r="112" spans="2:65" s="11" customFormat="1">
      <c r="B112" s="203"/>
      <c r="C112" s="204"/>
      <c r="D112" s="205" t="s">
        <v>164</v>
      </c>
      <c r="E112" s="206" t="s">
        <v>21</v>
      </c>
      <c r="F112" s="207" t="s">
        <v>165</v>
      </c>
      <c r="G112" s="204"/>
      <c r="H112" s="208">
        <v>35</v>
      </c>
      <c r="I112" s="209"/>
      <c r="J112" s="204"/>
      <c r="K112" s="204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164</v>
      </c>
      <c r="AU112" s="214" t="s">
        <v>85</v>
      </c>
      <c r="AV112" s="11" t="s">
        <v>85</v>
      </c>
      <c r="AW112" s="11" t="s">
        <v>38</v>
      </c>
      <c r="AX112" s="11" t="s">
        <v>75</v>
      </c>
      <c r="AY112" s="214" t="s">
        <v>154</v>
      </c>
    </row>
    <row r="113" spans="2:65" s="11" customFormat="1">
      <c r="B113" s="203"/>
      <c r="C113" s="204"/>
      <c r="D113" s="205" t="s">
        <v>164</v>
      </c>
      <c r="E113" s="206" t="s">
        <v>21</v>
      </c>
      <c r="F113" s="207" t="s">
        <v>166</v>
      </c>
      <c r="G113" s="204"/>
      <c r="H113" s="208">
        <v>8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164</v>
      </c>
      <c r="AU113" s="214" t="s">
        <v>85</v>
      </c>
      <c r="AV113" s="11" t="s">
        <v>85</v>
      </c>
      <c r="AW113" s="11" t="s">
        <v>38</v>
      </c>
      <c r="AX113" s="11" t="s">
        <v>75</v>
      </c>
      <c r="AY113" s="214" t="s">
        <v>154</v>
      </c>
    </row>
    <row r="114" spans="2:65" s="12" customFormat="1">
      <c r="B114" s="215"/>
      <c r="C114" s="216"/>
      <c r="D114" s="205" t="s">
        <v>164</v>
      </c>
      <c r="E114" s="217" t="s">
        <v>21</v>
      </c>
      <c r="F114" s="218" t="s">
        <v>167</v>
      </c>
      <c r="G114" s="216"/>
      <c r="H114" s="219">
        <v>43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164</v>
      </c>
      <c r="AU114" s="225" t="s">
        <v>85</v>
      </c>
      <c r="AV114" s="12" t="s">
        <v>162</v>
      </c>
      <c r="AW114" s="12" t="s">
        <v>38</v>
      </c>
      <c r="AX114" s="12" t="s">
        <v>83</v>
      </c>
      <c r="AY114" s="225" t="s">
        <v>154</v>
      </c>
    </row>
    <row r="115" spans="2:65" s="1" customFormat="1" ht="23.85" customHeight="1">
      <c r="B115" s="40"/>
      <c r="C115" s="191" t="s">
        <v>85</v>
      </c>
      <c r="D115" s="191" t="s">
        <v>157</v>
      </c>
      <c r="E115" s="192" t="s">
        <v>168</v>
      </c>
      <c r="F115" s="193" t="s">
        <v>169</v>
      </c>
      <c r="G115" s="194" t="s">
        <v>160</v>
      </c>
      <c r="H115" s="195">
        <v>8</v>
      </c>
      <c r="I115" s="196"/>
      <c r="J115" s="197">
        <f>ROUND(I115*H115,2)</f>
        <v>0</v>
      </c>
      <c r="K115" s="193" t="s">
        <v>161</v>
      </c>
      <c r="L115" s="60"/>
      <c r="M115" s="198" t="s">
        <v>21</v>
      </c>
      <c r="N115" s="199" t="s">
        <v>46</v>
      </c>
      <c r="O115" s="41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AR115" s="23" t="s">
        <v>162</v>
      </c>
      <c r="AT115" s="23" t="s">
        <v>157</v>
      </c>
      <c r="AU115" s="23" t="s">
        <v>85</v>
      </c>
      <c r="AY115" s="23" t="s">
        <v>154</v>
      </c>
      <c r="BE115" s="202">
        <f>IF(N115="základní",J115,0)</f>
        <v>0</v>
      </c>
      <c r="BF115" s="202">
        <f>IF(N115="snížená",J115,0)</f>
        <v>0</v>
      </c>
      <c r="BG115" s="202">
        <f>IF(N115="zákl. přenesená",J115,0)</f>
        <v>0</v>
      </c>
      <c r="BH115" s="202">
        <f>IF(N115="sníž. přenesená",J115,0)</f>
        <v>0</v>
      </c>
      <c r="BI115" s="202">
        <f>IF(N115="nulová",J115,0)</f>
        <v>0</v>
      </c>
      <c r="BJ115" s="23" t="s">
        <v>83</v>
      </c>
      <c r="BK115" s="202">
        <f>ROUND(I115*H115,2)</f>
        <v>0</v>
      </c>
      <c r="BL115" s="23" t="s">
        <v>162</v>
      </c>
      <c r="BM115" s="23" t="s">
        <v>170</v>
      </c>
    </row>
    <row r="116" spans="2:65" s="11" customFormat="1">
      <c r="B116" s="203"/>
      <c r="C116" s="204"/>
      <c r="D116" s="205" t="s">
        <v>164</v>
      </c>
      <c r="E116" s="206" t="s">
        <v>21</v>
      </c>
      <c r="F116" s="207" t="s">
        <v>166</v>
      </c>
      <c r="G116" s="204"/>
      <c r="H116" s="208">
        <v>8</v>
      </c>
      <c r="I116" s="209"/>
      <c r="J116" s="204"/>
      <c r="K116" s="204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164</v>
      </c>
      <c r="AU116" s="214" t="s">
        <v>85</v>
      </c>
      <c r="AV116" s="11" t="s">
        <v>85</v>
      </c>
      <c r="AW116" s="11" t="s">
        <v>38</v>
      </c>
      <c r="AX116" s="11" t="s">
        <v>83</v>
      </c>
      <c r="AY116" s="214" t="s">
        <v>154</v>
      </c>
    </row>
    <row r="117" spans="2:65" s="1" customFormat="1" ht="23.85" customHeight="1">
      <c r="B117" s="40"/>
      <c r="C117" s="191" t="s">
        <v>171</v>
      </c>
      <c r="D117" s="191" t="s">
        <v>157</v>
      </c>
      <c r="E117" s="192" t="s">
        <v>172</v>
      </c>
      <c r="F117" s="193" t="s">
        <v>173</v>
      </c>
      <c r="G117" s="194" t="s">
        <v>160</v>
      </c>
      <c r="H117" s="195">
        <v>43</v>
      </c>
      <c r="I117" s="196"/>
      <c r="J117" s="197">
        <f>ROUND(I117*H117,2)</f>
        <v>0</v>
      </c>
      <c r="K117" s="193" t="s">
        <v>161</v>
      </c>
      <c r="L117" s="60"/>
      <c r="M117" s="198" t="s">
        <v>21</v>
      </c>
      <c r="N117" s="199" t="s">
        <v>46</v>
      </c>
      <c r="O117" s="41"/>
      <c r="P117" s="200">
        <f>O117*H117</f>
        <v>0</v>
      </c>
      <c r="Q117" s="200">
        <v>0</v>
      </c>
      <c r="R117" s="200">
        <f>Q117*H117</f>
        <v>0</v>
      </c>
      <c r="S117" s="200">
        <v>0.3</v>
      </c>
      <c r="T117" s="201">
        <f>S117*H117</f>
        <v>12.9</v>
      </c>
      <c r="AR117" s="23" t="s">
        <v>162</v>
      </c>
      <c r="AT117" s="23" t="s">
        <v>157</v>
      </c>
      <c r="AU117" s="23" t="s">
        <v>85</v>
      </c>
      <c r="AY117" s="23" t="s">
        <v>154</v>
      </c>
      <c r="BE117" s="202">
        <f>IF(N117="základní",J117,0)</f>
        <v>0</v>
      </c>
      <c r="BF117" s="202">
        <f>IF(N117="snížená",J117,0)</f>
        <v>0</v>
      </c>
      <c r="BG117" s="202">
        <f>IF(N117="zákl. přenesená",J117,0)</f>
        <v>0</v>
      </c>
      <c r="BH117" s="202">
        <f>IF(N117="sníž. přenesená",J117,0)</f>
        <v>0</v>
      </c>
      <c r="BI117" s="202">
        <f>IF(N117="nulová",J117,0)</f>
        <v>0</v>
      </c>
      <c r="BJ117" s="23" t="s">
        <v>83</v>
      </c>
      <c r="BK117" s="202">
        <f>ROUND(I117*H117,2)</f>
        <v>0</v>
      </c>
      <c r="BL117" s="23" t="s">
        <v>162</v>
      </c>
      <c r="BM117" s="23" t="s">
        <v>174</v>
      </c>
    </row>
    <row r="118" spans="2:65" s="11" customFormat="1">
      <c r="B118" s="203"/>
      <c r="C118" s="204"/>
      <c r="D118" s="205" t="s">
        <v>164</v>
      </c>
      <c r="E118" s="206" t="s">
        <v>21</v>
      </c>
      <c r="F118" s="207" t="s">
        <v>165</v>
      </c>
      <c r="G118" s="204"/>
      <c r="H118" s="208">
        <v>35</v>
      </c>
      <c r="I118" s="209"/>
      <c r="J118" s="204"/>
      <c r="K118" s="204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164</v>
      </c>
      <c r="AU118" s="214" t="s">
        <v>85</v>
      </c>
      <c r="AV118" s="11" t="s">
        <v>85</v>
      </c>
      <c r="AW118" s="11" t="s">
        <v>38</v>
      </c>
      <c r="AX118" s="11" t="s">
        <v>75</v>
      </c>
      <c r="AY118" s="214" t="s">
        <v>154</v>
      </c>
    </row>
    <row r="119" spans="2:65" s="11" customFormat="1">
      <c r="B119" s="203"/>
      <c r="C119" s="204"/>
      <c r="D119" s="205" t="s">
        <v>164</v>
      </c>
      <c r="E119" s="206" t="s">
        <v>21</v>
      </c>
      <c r="F119" s="207" t="s">
        <v>175</v>
      </c>
      <c r="G119" s="204"/>
      <c r="H119" s="208">
        <v>8</v>
      </c>
      <c r="I119" s="209"/>
      <c r="J119" s="204"/>
      <c r="K119" s="204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164</v>
      </c>
      <c r="AU119" s="214" t="s">
        <v>85</v>
      </c>
      <c r="AV119" s="11" t="s">
        <v>85</v>
      </c>
      <c r="AW119" s="11" t="s">
        <v>38</v>
      </c>
      <c r="AX119" s="11" t="s">
        <v>75</v>
      </c>
      <c r="AY119" s="214" t="s">
        <v>154</v>
      </c>
    </row>
    <row r="120" spans="2:65" s="12" customFormat="1">
      <c r="B120" s="215"/>
      <c r="C120" s="216"/>
      <c r="D120" s="205" t="s">
        <v>164</v>
      </c>
      <c r="E120" s="217" t="s">
        <v>21</v>
      </c>
      <c r="F120" s="218" t="s">
        <v>167</v>
      </c>
      <c r="G120" s="216"/>
      <c r="H120" s="219">
        <v>43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164</v>
      </c>
      <c r="AU120" s="225" t="s">
        <v>85</v>
      </c>
      <c r="AV120" s="12" t="s">
        <v>162</v>
      </c>
      <c r="AW120" s="12" t="s">
        <v>38</v>
      </c>
      <c r="AX120" s="12" t="s">
        <v>83</v>
      </c>
      <c r="AY120" s="225" t="s">
        <v>154</v>
      </c>
    </row>
    <row r="121" spans="2:65" s="1" customFormat="1" ht="23.85" customHeight="1">
      <c r="B121" s="40"/>
      <c r="C121" s="191" t="s">
        <v>162</v>
      </c>
      <c r="D121" s="191" t="s">
        <v>157</v>
      </c>
      <c r="E121" s="192" t="s">
        <v>176</v>
      </c>
      <c r="F121" s="193" t="s">
        <v>177</v>
      </c>
      <c r="G121" s="194" t="s">
        <v>160</v>
      </c>
      <c r="H121" s="195">
        <v>12</v>
      </c>
      <c r="I121" s="196"/>
      <c r="J121" s="197">
        <f>ROUND(I121*H121,2)</f>
        <v>0</v>
      </c>
      <c r="K121" s="193" t="s">
        <v>161</v>
      </c>
      <c r="L121" s="60"/>
      <c r="M121" s="198" t="s">
        <v>21</v>
      </c>
      <c r="N121" s="199" t="s">
        <v>46</v>
      </c>
      <c r="O121" s="41"/>
      <c r="P121" s="200">
        <f>O121*H121</f>
        <v>0</v>
      </c>
      <c r="Q121" s="200">
        <v>0</v>
      </c>
      <c r="R121" s="200">
        <f>Q121*H121</f>
        <v>0</v>
      </c>
      <c r="S121" s="200">
        <v>0.44</v>
      </c>
      <c r="T121" s="201">
        <f>S121*H121</f>
        <v>5.28</v>
      </c>
      <c r="AR121" s="23" t="s">
        <v>162</v>
      </c>
      <c r="AT121" s="23" t="s">
        <v>157</v>
      </c>
      <c r="AU121" s="23" t="s">
        <v>85</v>
      </c>
      <c r="AY121" s="23" t="s">
        <v>154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23" t="s">
        <v>83</v>
      </c>
      <c r="BK121" s="202">
        <f>ROUND(I121*H121,2)</f>
        <v>0</v>
      </c>
      <c r="BL121" s="23" t="s">
        <v>162</v>
      </c>
      <c r="BM121" s="23" t="s">
        <v>178</v>
      </c>
    </row>
    <row r="122" spans="2:65" s="11" customFormat="1">
      <c r="B122" s="203"/>
      <c r="C122" s="204"/>
      <c r="D122" s="205" t="s">
        <v>164</v>
      </c>
      <c r="E122" s="206" t="s">
        <v>21</v>
      </c>
      <c r="F122" s="207" t="s">
        <v>179</v>
      </c>
      <c r="G122" s="204"/>
      <c r="H122" s="208">
        <v>12</v>
      </c>
      <c r="I122" s="209"/>
      <c r="J122" s="204"/>
      <c r="K122" s="204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164</v>
      </c>
      <c r="AU122" s="214" t="s">
        <v>85</v>
      </c>
      <c r="AV122" s="11" t="s">
        <v>85</v>
      </c>
      <c r="AW122" s="11" t="s">
        <v>38</v>
      </c>
      <c r="AX122" s="11" t="s">
        <v>83</v>
      </c>
      <c r="AY122" s="214" t="s">
        <v>154</v>
      </c>
    </row>
    <row r="123" spans="2:65" s="1" customFormat="1" ht="23.85" customHeight="1">
      <c r="B123" s="40"/>
      <c r="C123" s="191" t="s">
        <v>180</v>
      </c>
      <c r="D123" s="191" t="s">
        <v>157</v>
      </c>
      <c r="E123" s="192" t="s">
        <v>181</v>
      </c>
      <c r="F123" s="193" t="s">
        <v>182</v>
      </c>
      <c r="G123" s="194" t="s">
        <v>160</v>
      </c>
      <c r="H123" s="195">
        <v>82.5</v>
      </c>
      <c r="I123" s="196"/>
      <c r="J123" s="197">
        <f>ROUND(I123*H123,2)</f>
        <v>0</v>
      </c>
      <c r="K123" s="193" t="s">
        <v>161</v>
      </c>
      <c r="L123" s="60"/>
      <c r="M123" s="198" t="s">
        <v>21</v>
      </c>
      <c r="N123" s="199" t="s">
        <v>46</v>
      </c>
      <c r="O123" s="41"/>
      <c r="P123" s="200">
        <f>O123*H123</f>
        <v>0</v>
      </c>
      <c r="Q123" s="200">
        <v>0</v>
      </c>
      <c r="R123" s="200">
        <f>Q123*H123</f>
        <v>0</v>
      </c>
      <c r="S123" s="200">
        <v>0.44</v>
      </c>
      <c r="T123" s="201">
        <f>S123*H123</f>
        <v>36.299999999999997</v>
      </c>
      <c r="AR123" s="23" t="s">
        <v>162</v>
      </c>
      <c r="AT123" s="23" t="s">
        <v>157</v>
      </c>
      <c r="AU123" s="23" t="s">
        <v>85</v>
      </c>
      <c r="AY123" s="23" t="s">
        <v>154</v>
      </c>
      <c r="BE123" s="202">
        <f>IF(N123="základní",J123,0)</f>
        <v>0</v>
      </c>
      <c r="BF123" s="202">
        <f>IF(N123="snížená",J123,0)</f>
        <v>0</v>
      </c>
      <c r="BG123" s="202">
        <f>IF(N123="zákl. přenesená",J123,0)</f>
        <v>0</v>
      </c>
      <c r="BH123" s="202">
        <f>IF(N123="sníž. přenesená",J123,0)</f>
        <v>0</v>
      </c>
      <c r="BI123" s="202">
        <f>IF(N123="nulová",J123,0)</f>
        <v>0</v>
      </c>
      <c r="BJ123" s="23" t="s">
        <v>83</v>
      </c>
      <c r="BK123" s="202">
        <f>ROUND(I123*H123,2)</f>
        <v>0</v>
      </c>
      <c r="BL123" s="23" t="s">
        <v>162</v>
      </c>
      <c r="BM123" s="23" t="s">
        <v>183</v>
      </c>
    </row>
    <row r="124" spans="2:65" s="11" customFormat="1">
      <c r="B124" s="203"/>
      <c r="C124" s="204"/>
      <c r="D124" s="205" t="s">
        <v>164</v>
      </c>
      <c r="E124" s="206" t="s">
        <v>21</v>
      </c>
      <c r="F124" s="207" t="s">
        <v>184</v>
      </c>
      <c r="G124" s="204"/>
      <c r="H124" s="208">
        <v>82.5</v>
      </c>
      <c r="I124" s="209"/>
      <c r="J124" s="204"/>
      <c r="K124" s="204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164</v>
      </c>
      <c r="AU124" s="214" t="s">
        <v>85</v>
      </c>
      <c r="AV124" s="11" t="s">
        <v>85</v>
      </c>
      <c r="AW124" s="11" t="s">
        <v>38</v>
      </c>
      <c r="AX124" s="11" t="s">
        <v>83</v>
      </c>
      <c r="AY124" s="214" t="s">
        <v>154</v>
      </c>
    </row>
    <row r="125" spans="2:65" s="1" customFormat="1" ht="15" customHeight="1">
      <c r="B125" s="40"/>
      <c r="C125" s="191" t="s">
        <v>185</v>
      </c>
      <c r="D125" s="191" t="s">
        <v>157</v>
      </c>
      <c r="E125" s="192" t="s">
        <v>186</v>
      </c>
      <c r="F125" s="193" t="s">
        <v>187</v>
      </c>
      <c r="G125" s="194" t="s">
        <v>160</v>
      </c>
      <c r="H125" s="195">
        <v>12</v>
      </c>
      <c r="I125" s="196"/>
      <c r="J125" s="197">
        <f>ROUND(I125*H125,2)</f>
        <v>0</v>
      </c>
      <c r="K125" s="193" t="s">
        <v>161</v>
      </c>
      <c r="L125" s="60"/>
      <c r="M125" s="198" t="s">
        <v>21</v>
      </c>
      <c r="N125" s="199" t="s">
        <v>46</v>
      </c>
      <c r="O125" s="41"/>
      <c r="P125" s="200">
        <f>O125*H125</f>
        <v>0</v>
      </c>
      <c r="Q125" s="200">
        <v>0</v>
      </c>
      <c r="R125" s="200">
        <f>Q125*H125</f>
        <v>0</v>
      </c>
      <c r="S125" s="200">
        <v>0.22</v>
      </c>
      <c r="T125" s="201">
        <f>S125*H125</f>
        <v>2.64</v>
      </c>
      <c r="AR125" s="23" t="s">
        <v>162</v>
      </c>
      <c r="AT125" s="23" t="s">
        <v>157</v>
      </c>
      <c r="AU125" s="23" t="s">
        <v>85</v>
      </c>
      <c r="AY125" s="23" t="s">
        <v>154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23" t="s">
        <v>83</v>
      </c>
      <c r="BK125" s="202">
        <f>ROUND(I125*H125,2)</f>
        <v>0</v>
      </c>
      <c r="BL125" s="23" t="s">
        <v>162</v>
      </c>
      <c r="BM125" s="23" t="s">
        <v>188</v>
      </c>
    </row>
    <row r="126" spans="2:65" s="11" customFormat="1">
      <c r="B126" s="203"/>
      <c r="C126" s="204"/>
      <c r="D126" s="205" t="s">
        <v>164</v>
      </c>
      <c r="E126" s="206" t="s">
        <v>21</v>
      </c>
      <c r="F126" s="207" t="s">
        <v>179</v>
      </c>
      <c r="G126" s="204"/>
      <c r="H126" s="208">
        <v>12</v>
      </c>
      <c r="I126" s="209"/>
      <c r="J126" s="204"/>
      <c r="K126" s="204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164</v>
      </c>
      <c r="AU126" s="214" t="s">
        <v>85</v>
      </c>
      <c r="AV126" s="11" t="s">
        <v>85</v>
      </c>
      <c r="AW126" s="11" t="s">
        <v>38</v>
      </c>
      <c r="AX126" s="11" t="s">
        <v>83</v>
      </c>
      <c r="AY126" s="214" t="s">
        <v>154</v>
      </c>
    </row>
    <row r="127" spans="2:65" s="1" customFormat="1" ht="23.85" customHeight="1">
      <c r="B127" s="40"/>
      <c r="C127" s="191" t="s">
        <v>189</v>
      </c>
      <c r="D127" s="191" t="s">
        <v>157</v>
      </c>
      <c r="E127" s="192" t="s">
        <v>190</v>
      </c>
      <c r="F127" s="193" t="s">
        <v>191</v>
      </c>
      <c r="G127" s="194" t="s">
        <v>160</v>
      </c>
      <c r="H127" s="195">
        <v>82.5</v>
      </c>
      <c r="I127" s="196"/>
      <c r="J127" s="197">
        <f>ROUND(I127*H127,2)</f>
        <v>0</v>
      </c>
      <c r="K127" s="193" t="s">
        <v>161</v>
      </c>
      <c r="L127" s="60"/>
      <c r="M127" s="198" t="s">
        <v>21</v>
      </c>
      <c r="N127" s="199" t="s">
        <v>46</v>
      </c>
      <c r="O127" s="41"/>
      <c r="P127" s="200">
        <f>O127*H127</f>
        <v>0</v>
      </c>
      <c r="Q127" s="200">
        <v>0</v>
      </c>
      <c r="R127" s="200">
        <f>Q127*H127</f>
        <v>0</v>
      </c>
      <c r="S127" s="200">
        <v>0.22</v>
      </c>
      <c r="T127" s="201">
        <f>S127*H127</f>
        <v>18.149999999999999</v>
      </c>
      <c r="AR127" s="23" t="s">
        <v>162</v>
      </c>
      <c r="AT127" s="23" t="s">
        <v>157</v>
      </c>
      <c r="AU127" s="23" t="s">
        <v>85</v>
      </c>
      <c r="AY127" s="23" t="s">
        <v>154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23" t="s">
        <v>83</v>
      </c>
      <c r="BK127" s="202">
        <f>ROUND(I127*H127,2)</f>
        <v>0</v>
      </c>
      <c r="BL127" s="23" t="s">
        <v>162</v>
      </c>
      <c r="BM127" s="23" t="s">
        <v>192</v>
      </c>
    </row>
    <row r="128" spans="2:65" s="11" customFormat="1">
      <c r="B128" s="203"/>
      <c r="C128" s="204"/>
      <c r="D128" s="205" t="s">
        <v>164</v>
      </c>
      <c r="E128" s="206" t="s">
        <v>21</v>
      </c>
      <c r="F128" s="207" t="s">
        <v>184</v>
      </c>
      <c r="G128" s="204"/>
      <c r="H128" s="208">
        <v>82.5</v>
      </c>
      <c r="I128" s="209"/>
      <c r="J128" s="204"/>
      <c r="K128" s="204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164</v>
      </c>
      <c r="AU128" s="214" t="s">
        <v>85</v>
      </c>
      <c r="AV128" s="11" t="s">
        <v>85</v>
      </c>
      <c r="AW128" s="11" t="s">
        <v>38</v>
      </c>
      <c r="AX128" s="11" t="s">
        <v>83</v>
      </c>
      <c r="AY128" s="214" t="s">
        <v>154</v>
      </c>
    </row>
    <row r="129" spans="2:65" s="1" customFormat="1" ht="23.85" customHeight="1">
      <c r="B129" s="40"/>
      <c r="C129" s="191" t="s">
        <v>193</v>
      </c>
      <c r="D129" s="191" t="s">
        <v>157</v>
      </c>
      <c r="E129" s="192" t="s">
        <v>194</v>
      </c>
      <c r="F129" s="193" t="s">
        <v>195</v>
      </c>
      <c r="G129" s="194" t="s">
        <v>160</v>
      </c>
      <c r="H129" s="195">
        <v>82.5</v>
      </c>
      <c r="I129" s="196"/>
      <c r="J129" s="197">
        <f>ROUND(I129*H129,2)</f>
        <v>0</v>
      </c>
      <c r="K129" s="193" t="s">
        <v>161</v>
      </c>
      <c r="L129" s="60"/>
      <c r="M129" s="198" t="s">
        <v>21</v>
      </c>
      <c r="N129" s="199" t="s">
        <v>46</v>
      </c>
      <c r="O129" s="41"/>
      <c r="P129" s="200">
        <f>O129*H129</f>
        <v>0</v>
      </c>
      <c r="Q129" s="200">
        <v>8.0000000000000007E-5</v>
      </c>
      <c r="R129" s="200">
        <f>Q129*H129</f>
        <v>6.6000000000000008E-3</v>
      </c>
      <c r="S129" s="200">
        <v>0.25600000000000001</v>
      </c>
      <c r="T129" s="201">
        <f>S129*H129</f>
        <v>21.12</v>
      </c>
      <c r="AR129" s="23" t="s">
        <v>162</v>
      </c>
      <c r="AT129" s="23" t="s">
        <v>157</v>
      </c>
      <c r="AU129" s="23" t="s">
        <v>85</v>
      </c>
      <c r="AY129" s="23" t="s">
        <v>154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23" t="s">
        <v>83</v>
      </c>
      <c r="BK129" s="202">
        <f>ROUND(I129*H129,2)</f>
        <v>0</v>
      </c>
      <c r="BL129" s="23" t="s">
        <v>162</v>
      </c>
      <c r="BM129" s="23" t="s">
        <v>196</v>
      </c>
    </row>
    <row r="130" spans="2:65" s="11" customFormat="1">
      <c r="B130" s="203"/>
      <c r="C130" s="204"/>
      <c r="D130" s="205" t="s">
        <v>164</v>
      </c>
      <c r="E130" s="206" t="s">
        <v>21</v>
      </c>
      <c r="F130" s="207" t="s">
        <v>197</v>
      </c>
      <c r="G130" s="204"/>
      <c r="H130" s="208">
        <v>82.5</v>
      </c>
      <c r="I130" s="209"/>
      <c r="J130" s="204"/>
      <c r="K130" s="204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164</v>
      </c>
      <c r="AU130" s="214" t="s">
        <v>85</v>
      </c>
      <c r="AV130" s="11" t="s">
        <v>85</v>
      </c>
      <c r="AW130" s="11" t="s">
        <v>38</v>
      </c>
      <c r="AX130" s="11" t="s">
        <v>83</v>
      </c>
      <c r="AY130" s="214" t="s">
        <v>154</v>
      </c>
    </row>
    <row r="131" spans="2:65" s="1" customFormat="1" ht="15" customHeight="1">
      <c r="B131" s="40"/>
      <c r="C131" s="191" t="s">
        <v>198</v>
      </c>
      <c r="D131" s="191" t="s">
        <v>157</v>
      </c>
      <c r="E131" s="192" t="s">
        <v>199</v>
      </c>
      <c r="F131" s="193" t="s">
        <v>200</v>
      </c>
      <c r="G131" s="194" t="s">
        <v>201</v>
      </c>
      <c r="H131" s="195">
        <v>83</v>
      </c>
      <c r="I131" s="196"/>
      <c r="J131" s="197">
        <f>ROUND(I131*H131,2)</f>
        <v>0</v>
      </c>
      <c r="K131" s="193" t="s">
        <v>161</v>
      </c>
      <c r="L131" s="60"/>
      <c r="M131" s="198" t="s">
        <v>21</v>
      </c>
      <c r="N131" s="199" t="s">
        <v>46</v>
      </c>
      <c r="O131" s="41"/>
      <c r="P131" s="200">
        <f>O131*H131</f>
        <v>0</v>
      </c>
      <c r="Q131" s="200">
        <v>0</v>
      </c>
      <c r="R131" s="200">
        <f>Q131*H131</f>
        <v>0</v>
      </c>
      <c r="S131" s="200">
        <v>0.20499999999999999</v>
      </c>
      <c r="T131" s="201">
        <f>S131*H131</f>
        <v>17.015000000000001</v>
      </c>
      <c r="AR131" s="23" t="s">
        <v>162</v>
      </c>
      <c r="AT131" s="23" t="s">
        <v>157</v>
      </c>
      <c r="AU131" s="23" t="s">
        <v>85</v>
      </c>
      <c r="AY131" s="23" t="s">
        <v>154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23" t="s">
        <v>83</v>
      </c>
      <c r="BK131" s="202">
        <f>ROUND(I131*H131,2)</f>
        <v>0</v>
      </c>
      <c r="BL131" s="23" t="s">
        <v>162</v>
      </c>
      <c r="BM131" s="23" t="s">
        <v>202</v>
      </c>
    </row>
    <row r="132" spans="2:65" s="11" customFormat="1">
      <c r="B132" s="203"/>
      <c r="C132" s="204"/>
      <c r="D132" s="205" t="s">
        <v>164</v>
      </c>
      <c r="E132" s="206" t="s">
        <v>21</v>
      </c>
      <c r="F132" s="207" t="s">
        <v>203</v>
      </c>
      <c r="G132" s="204"/>
      <c r="H132" s="208">
        <v>24</v>
      </c>
      <c r="I132" s="209"/>
      <c r="J132" s="204"/>
      <c r="K132" s="204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164</v>
      </c>
      <c r="AU132" s="214" t="s">
        <v>85</v>
      </c>
      <c r="AV132" s="11" t="s">
        <v>85</v>
      </c>
      <c r="AW132" s="11" t="s">
        <v>38</v>
      </c>
      <c r="AX132" s="11" t="s">
        <v>75</v>
      </c>
      <c r="AY132" s="214" t="s">
        <v>154</v>
      </c>
    </row>
    <row r="133" spans="2:65" s="11" customFormat="1">
      <c r="B133" s="203"/>
      <c r="C133" s="204"/>
      <c r="D133" s="205" t="s">
        <v>164</v>
      </c>
      <c r="E133" s="206" t="s">
        <v>21</v>
      </c>
      <c r="F133" s="207" t="s">
        <v>204</v>
      </c>
      <c r="G133" s="204"/>
      <c r="H133" s="208">
        <v>24</v>
      </c>
      <c r="I133" s="209"/>
      <c r="J133" s="204"/>
      <c r="K133" s="204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164</v>
      </c>
      <c r="AU133" s="214" t="s">
        <v>85</v>
      </c>
      <c r="AV133" s="11" t="s">
        <v>85</v>
      </c>
      <c r="AW133" s="11" t="s">
        <v>38</v>
      </c>
      <c r="AX133" s="11" t="s">
        <v>75</v>
      </c>
      <c r="AY133" s="214" t="s">
        <v>154</v>
      </c>
    </row>
    <row r="134" spans="2:65" s="11" customFormat="1">
      <c r="B134" s="203"/>
      <c r="C134" s="204"/>
      <c r="D134" s="205" t="s">
        <v>164</v>
      </c>
      <c r="E134" s="206" t="s">
        <v>21</v>
      </c>
      <c r="F134" s="207" t="s">
        <v>205</v>
      </c>
      <c r="G134" s="204"/>
      <c r="H134" s="208">
        <v>35</v>
      </c>
      <c r="I134" s="209"/>
      <c r="J134" s="204"/>
      <c r="K134" s="204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164</v>
      </c>
      <c r="AU134" s="214" t="s">
        <v>85</v>
      </c>
      <c r="AV134" s="11" t="s">
        <v>85</v>
      </c>
      <c r="AW134" s="11" t="s">
        <v>38</v>
      </c>
      <c r="AX134" s="11" t="s">
        <v>75</v>
      </c>
      <c r="AY134" s="214" t="s">
        <v>154</v>
      </c>
    </row>
    <row r="135" spans="2:65" s="12" customFormat="1">
      <c r="B135" s="215"/>
      <c r="C135" s="216"/>
      <c r="D135" s="205" t="s">
        <v>164</v>
      </c>
      <c r="E135" s="217" t="s">
        <v>21</v>
      </c>
      <c r="F135" s="218" t="s">
        <v>167</v>
      </c>
      <c r="G135" s="216"/>
      <c r="H135" s="219">
        <v>83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164</v>
      </c>
      <c r="AU135" s="225" t="s">
        <v>85</v>
      </c>
      <c r="AV135" s="12" t="s">
        <v>162</v>
      </c>
      <c r="AW135" s="12" t="s">
        <v>38</v>
      </c>
      <c r="AX135" s="12" t="s">
        <v>83</v>
      </c>
      <c r="AY135" s="225" t="s">
        <v>154</v>
      </c>
    </row>
    <row r="136" spans="2:65" s="10" customFormat="1" ht="29.85" customHeight="1">
      <c r="B136" s="175"/>
      <c r="C136" s="176"/>
      <c r="D136" s="177" t="s">
        <v>74</v>
      </c>
      <c r="E136" s="189" t="s">
        <v>83</v>
      </c>
      <c r="F136" s="189" t="s">
        <v>206</v>
      </c>
      <c r="G136" s="176"/>
      <c r="H136" s="176"/>
      <c r="I136" s="179"/>
      <c r="J136" s="190">
        <f>BK136</f>
        <v>0</v>
      </c>
      <c r="K136" s="176"/>
      <c r="L136" s="181"/>
      <c r="M136" s="182"/>
      <c r="N136" s="183"/>
      <c r="O136" s="183"/>
      <c r="P136" s="184">
        <f>SUM(P137:P187)</f>
        <v>0</v>
      </c>
      <c r="Q136" s="183"/>
      <c r="R136" s="184">
        <f>SUM(R137:R187)</f>
        <v>0</v>
      </c>
      <c r="S136" s="183"/>
      <c r="T136" s="185">
        <f>SUM(T137:T187)</f>
        <v>0</v>
      </c>
      <c r="AR136" s="186" t="s">
        <v>83</v>
      </c>
      <c r="AT136" s="187" t="s">
        <v>74</v>
      </c>
      <c r="AU136" s="187" t="s">
        <v>83</v>
      </c>
      <c r="AY136" s="186" t="s">
        <v>154</v>
      </c>
      <c r="BK136" s="188">
        <f>SUM(BK137:BK187)</f>
        <v>0</v>
      </c>
    </row>
    <row r="137" spans="2:65" s="1" customFormat="1" ht="35.65" customHeight="1">
      <c r="B137" s="40"/>
      <c r="C137" s="191" t="s">
        <v>207</v>
      </c>
      <c r="D137" s="191" t="s">
        <v>157</v>
      </c>
      <c r="E137" s="192" t="s">
        <v>208</v>
      </c>
      <c r="F137" s="193" t="s">
        <v>209</v>
      </c>
      <c r="G137" s="194" t="s">
        <v>160</v>
      </c>
      <c r="H137" s="195">
        <v>12.8</v>
      </c>
      <c r="I137" s="196"/>
      <c r="J137" s="197">
        <f>ROUND(I137*H137,2)</f>
        <v>0</v>
      </c>
      <c r="K137" s="193" t="s">
        <v>21</v>
      </c>
      <c r="L137" s="60"/>
      <c r="M137" s="198" t="s">
        <v>21</v>
      </c>
      <c r="N137" s="199" t="s">
        <v>46</v>
      </c>
      <c r="O137" s="41"/>
      <c r="P137" s="200">
        <f>O137*H137</f>
        <v>0</v>
      </c>
      <c r="Q137" s="200">
        <v>0</v>
      </c>
      <c r="R137" s="200">
        <f>Q137*H137</f>
        <v>0</v>
      </c>
      <c r="S137" s="200">
        <v>0</v>
      </c>
      <c r="T137" s="201">
        <f>S137*H137</f>
        <v>0</v>
      </c>
      <c r="AR137" s="23" t="s">
        <v>162</v>
      </c>
      <c r="AT137" s="23" t="s">
        <v>157</v>
      </c>
      <c r="AU137" s="23" t="s">
        <v>85</v>
      </c>
      <c r="AY137" s="23" t="s">
        <v>154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23" t="s">
        <v>83</v>
      </c>
      <c r="BK137" s="202">
        <f>ROUND(I137*H137,2)</f>
        <v>0</v>
      </c>
      <c r="BL137" s="23" t="s">
        <v>162</v>
      </c>
      <c r="BM137" s="23" t="s">
        <v>210</v>
      </c>
    </row>
    <row r="138" spans="2:65" s="11" customFormat="1">
      <c r="B138" s="203"/>
      <c r="C138" s="204"/>
      <c r="D138" s="205" t="s">
        <v>164</v>
      </c>
      <c r="E138" s="206" t="s">
        <v>21</v>
      </c>
      <c r="F138" s="207" t="s">
        <v>211</v>
      </c>
      <c r="G138" s="204"/>
      <c r="H138" s="208">
        <v>12.8</v>
      </c>
      <c r="I138" s="209"/>
      <c r="J138" s="204"/>
      <c r="K138" s="204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164</v>
      </c>
      <c r="AU138" s="214" t="s">
        <v>85</v>
      </c>
      <c r="AV138" s="11" t="s">
        <v>85</v>
      </c>
      <c r="AW138" s="11" t="s">
        <v>38</v>
      </c>
      <c r="AX138" s="11" t="s">
        <v>83</v>
      </c>
      <c r="AY138" s="214" t="s">
        <v>154</v>
      </c>
    </row>
    <row r="139" spans="2:65" s="1" customFormat="1" ht="15" customHeight="1">
      <c r="B139" s="40"/>
      <c r="C139" s="191" t="s">
        <v>155</v>
      </c>
      <c r="D139" s="191" t="s">
        <v>157</v>
      </c>
      <c r="E139" s="192" t="s">
        <v>212</v>
      </c>
      <c r="F139" s="193" t="s">
        <v>213</v>
      </c>
      <c r="G139" s="194" t="s">
        <v>214</v>
      </c>
      <c r="H139" s="195">
        <v>23.808</v>
      </c>
      <c r="I139" s="196"/>
      <c r="J139" s="197">
        <f>ROUND(I139*H139,2)</f>
        <v>0</v>
      </c>
      <c r="K139" s="193" t="s">
        <v>161</v>
      </c>
      <c r="L139" s="60"/>
      <c r="M139" s="198" t="s">
        <v>21</v>
      </c>
      <c r="N139" s="199" t="s">
        <v>46</v>
      </c>
      <c r="O139" s="41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AR139" s="23" t="s">
        <v>162</v>
      </c>
      <c r="AT139" s="23" t="s">
        <v>157</v>
      </c>
      <c r="AU139" s="23" t="s">
        <v>85</v>
      </c>
      <c r="AY139" s="23" t="s">
        <v>154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23" t="s">
        <v>83</v>
      </c>
      <c r="BK139" s="202">
        <f>ROUND(I139*H139,2)</f>
        <v>0</v>
      </c>
      <c r="BL139" s="23" t="s">
        <v>162</v>
      </c>
      <c r="BM139" s="23" t="s">
        <v>215</v>
      </c>
    </row>
    <row r="140" spans="2:65" s="11" customFormat="1">
      <c r="B140" s="203"/>
      <c r="C140" s="204"/>
      <c r="D140" s="205" t="s">
        <v>164</v>
      </c>
      <c r="E140" s="206" t="s">
        <v>21</v>
      </c>
      <c r="F140" s="207" t="s">
        <v>216</v>
      </c>
      <c r="G140" s="204"/>
      <c r="H140" s="208">
        <v>13.108000000000001</v>
      </c>
      <c r="I140" s="209"/>
      <c r="J140" s="204"/>
      <c r="K140" s="204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164</v>
      </c>
      <c r="AU140" s="214" t="s">
        <v>85</v>
      </c>
      <c r="AV140" s="11" t="s">
        <v>85</v>
      </c>
      <c r="AW140" s="11" t="s">
        <v>38</v>
      </c>
      <c r="AX140" s="11" t="s">
        <v>75</v>
      </c>
      <c r="AY140" s="214" t="s">
        <v>154</v>
      </c>
    </row>
    <row r="141" spans="2:65" s="11" customFormat="1">
      <c r="B141" s="203"/>
      <c r="C141" s="204"/>
      <c r="D141" s="205" t="s">
        <v>164</v>
      </c>
      <c r="E141" s="206" t="s">
        <v>21</v>
      </c>
      <c r="F141" s="207" t="s">
        <v>217</v>
      </c>
      <c r="G141" s="204"/>
      <c r="H141" s="208">
        <v>9.6</v>
      </c>
      <c r="I141" s="209"/>
      <c r="J141" s="204"/>
      <c r="K141" s="204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164</v>
      </c>
      <c r="AU141" s="214" t="s">
        <v>85</v>
      </c>
      <c r="AV141" s="11" t="s">
        <v>85</v>
      </c>
      <c r="AW141" s="11" t="s">
        <v>38</v>
      </c>
      <c r="AX141" s="11" t="s">
        <v>75</v>
      </c>
      <c r="AY141" s="214" t="s">
        <v>154</v>
      </c>
    </row>
    <row r="142" spans="2:65" s="11" customFormat="1">
      <c r="B142" s="203"/>
      <c r="C142" s="204"/>
      <c r="D142" s="205" t="s">
        <v>164</v>
      </c>
      <c r="E142" s="206" t="s">
        <v>21</v>
      </c>
      <c r="F142" s="207" t="s">
        <v>218</v>
      </c>
      <c r="G142" s="204"/>
      <c r="H142" s="208">
        <v>1.1000000000000001</v>
      </c>
      <c r="I142" s="209"/>
      <c r="J142" s="204"/>
      <c r="K142" s="204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164</v>
      </c>
      <c r="AU142" s="214" t="s">
        <v>85</v>
      </c>
      <c r="AV142" s="11" t="s">
        <v>85</v>
      </c>
      <c r="AW142" s="11" t="s">
        <v>38</v>
      </c>
      <c r="AX142" s="11" t="s">
        <v>75</v>
      </c>
      <c r="AY142" s="214" t="s">
        <v>154</v>
      </c>
    </row>
    <row r="143" spans="2:65" s="12" customFormat="1">
      <c r="B143" s="215"/>
      <c r="C143" s="216"/>
      <c r="D143" s="205" t="s">
        <v>164</v>
      </c>
      <c r="E143" s="217" t="s">
        <v>21</v>
      </c>
      <c r="F143" s="218" t="s">
        <v>167</v>
      </c>
      <c r="G143" s="216"/>
      <c r="H143" s="219">
        <v>23.808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164</v>
      </c>
      <c r="AU143" s="225" t="s">
        <v>85</v>
      </c>
      <c r="AV143" s="12" t="s">
        <v>162</v>
      </c>
      <c r="AW143" s="12" t="s">
        <v>38</v>
      </c>
      <c r="AX143" s="12" t="s">
        <v>83</v>
      </c>
      <c r="AY143" s="225" t="s">
        <v>154</v>
      </c>
    </row>
    <row r="144" spans="2:65" s="1" customFormat="1" ht="15" customHeight="1">
      <c r="B144" s="40"/>
      <c r="C144" s="191" t="s">
        <v>219</v>
      </c>
      <c r="D144" s="191" t="s">
        <v>157</v>
      </c>
      <c r="E144" s="192" t="s">
        <v>220</v>
      </c>
      <c r="F144" s="193" t="s">
        <v>221</v>
      </c>
      <c r="G144" s="194" t="s">
        <v>214</v>
      </c>
      <c r="H144" s="195">
        <v>81.388000000000005</v>
      </c>
      <c r="I144" s="196"/>
      <c r="J144" s="197">
        <f>ROUND(I144*H144,2)</f>
        <v>0</v>
      </c>
      <c r="K144" s="193" t="s">
        <v>161</v>
      </c>
      <c r="L144" s="60"/>
      <c r="M144" s="198" t="s">
        <v>21</v>
      </c>
      <c r="N144" s="199" t="s">
        <v>46</v>
      </c>
      <c r="O144" s="41"/>
      <c r="P144" s="200">
        <f>O144*H144</f>
        <v>0</v>
      </c>
      <c r="Q144" s="200">
        <v>0</v>
      </c>
      <c r="R144" s="200">
        <f>Q144*H144</f>
        <v>0</v>
      </c>
      <c r="S144" s="200">
        <v>0</v>
      </c>
      <c r="T144" s="201">
        <f>S144*H144</f>
        <v>0</v>
      </c>
      <c r="AR144" s="23" t="s">
        <v>162</v>
      </c>
      <c r="AT144" s="23" t="s">
        <v>157</v>
      </c>
      <c r="AU144" s="23" t="s">
        <v>85</v>
      </c>
      <c r="AY144" s="23" t="s">
        <v>154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23" t="s">
        <v>83</v>
      </c>
      <c r="BK144" s="202">
        <f>ROUND(I144*H144,2)</f>
        <v>0</v>
      </c>
      <c r="BL144" s="23" t="s">
        <v>162</v>
      </c>
      <c r="BM144" s="23" t="s">
        <v>222</v>
      </c>
    </row>
    <row r="145" spans="2:65" s="11" customFormat="1" ht="27">
      <c r="B145" s="203"/>
      <c r="C145" s="204"/>
      <c r="D145" s="205" t="s">
        <v>164</v>
      </c>
      <c r="E145" s="206" t="s">
        <v>21</v>
      </c>
      <c r="F145" s="207" t="s">
        <v>223</v>
      </c>
      <c r="G145" s="204"/>
      <c r="H145" s="208">
        <v>45.137999999999998</v>
      </c>
      <c r="I145" s="209"/>
      <c r="J145" s="204"/>
      <c r="K145" s="204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164</v>
      </c>
      <c r="AU145" s="214" t="s">
        <v>85</v>
      </c>
      <c r="AV145" s="11" t="s">
        <v>85</v>
      </c>
      <c r="AW145" s="11" t="s">
        <v>38</v>
      </c>
      <c r="AX145" s="11" t="s">
        <v>75</v>
      </c>
      <c r="AY145" s="214" t="s">
        <v>154</v>
      </c>
    </row>
    <row r="146" spans="2:65" s="11" customFormat="1" ht="27">
      <c r="B146" s="203"/>
      <c r="C146" s="204"/>
      <c r="D146" s="205" t="s">
        <v>164</v>
      </c>
      <c r="E146" s="206" t="s">
        <v>21</v>
      </c>
      <c r="F146" s="207" t="s">
        <v>224</v>
      </c>
      <c r="G146" s="204"/>
      <c r="H146" s="208">
        <v>4.9390000000000001</v>
      </c>
      <c r="I146" s="209"/>
      <c r="J146" s="204"/>
      <c r="K146" s="204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164</v>
      </c>
      <c r="AU146" s="214" t="s">
        <v>85</v>
      </c>
      <c r="AV146" s="11" t="s">
        <v>85</v>
      </c>
      <c r="AW146" s="11" t="s">
        <v>38</v>
      </c>
      <c r="AX146" s="11" t="s">
        <v>75</v>
      </c>
      <c r="AY146" s="214" t="s">
        <v>154</v>
      </c>
    </row>
    <row r="147" spans="2:65" s="11" customFormat="1" ht="27">
      <c r="B147" s="203"/>
      <c r="C147" s="204"/>
      <c r="D147" s="205" t="s">
        <v>164</v>
      </c>
      <c r="E147" s="206" t="s">
        <v>21</v>
      </c>
      <c r="F147" s="207" t="s">
        <v>225</v>
      </c>
      <c r="G147" s="204"/>
      <c r="H147" s="208">
        <v>-12.558999999999999</v>
      </c>
      <c r="I147" s="209"/>
      <c r="J147" s="204"/>
      <c r="K147" s="204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164</v>
      </c>
      <c r="AU147" s="214" t="s">
        <v>85</v>
      </c>
      <c r="AV147" s="11" t="s">
        <v>85</v>
      </c>
      <c r="AW147" s="11" t="s">
        <v>38</v>
      </c>
      <c r="AX147" s="11" t="s">
        <v>75</v>
      </c>
      <c r="AY147" s="214" t="s">
        <v>154</v>
      </c>
    </row>
    <row r="148" spans="2:65" s="11" customFormat="1">
      <c r="B148" s="203"/>
      <c r="C148" s="204"/>
      <c r="D148" s="205" t="s">
        <v>164</v>
      </c>
      <c r="E148" s="206" t="s">
        <v>21</v>
      </c>
      <c r="F148" s="207" t="s">
        <v>226</v>
      </c>
      <c r="G148" s="204"/>
      <c r="H148" s="208">
        <v>39.36</v>
      </c>
      <c r="I148" s="209"/>
      <c r="J148" s="204"/>
      <c r="K148" s="204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164</v>
      </c>
      <c r="AU148" s="214" t="s">
        <v>85</v>
      </c>
      <c r="AV148" s="11" t="s">
        <v>85</v>
      </c>
      <c r="AW148" s="11" t="s">
        <v>38</v>
      </c>
      <c r="AX148" s="11" t="s">
        <v>75</v>
      </c>
      <c r="AY148" s="214" t="s">
        <v>154</v>
      </c>
    </row>
    <row r="149" spans="2:65" s="11" customFormat="1">
      <c r="B149" s="203"/>
      <c r="C149" s="204"/>
      <c r="D149" s="205" t="s">
        <v>164</v>
      </c>
      <c r="E149" s="206" t="s">
        <v>21</v>
      </c>
      <c r="F149" s="207" t="s">
        <v>227</v>
      </c>
      <c r="G149" s="204"/>
      <c r="H149" s="208">
        <v>4.51</v>
      </c>
      <c r="I149" s="209"/>
      <c r="J149" s="204"/>
      <c r="K149" s="204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164</v>
      </c>
      <c r="AU149" s="214" t="s">
        <v>85</v>
      </c>
      <c r="AV149" s="11" t="s">
        <v>85</v>
      </c>
      <c r="AW149" s="11" t="s">
        <v>38</v>
      </c>
      <c r="AX149" s="11" t="s">
        <v>75</v>
      </c>
      <c r="AY149" s="214" t="s">
        <v>154</v>
      </c>
    </row>
    <row r="150" spans="2:65" s="12" customFormat="1">
      <c r="B150" s="215"/>
      <c r="C150" s="216"/>
      <c r="D150" s="205" t="s">
        <v>164</v>
      </c>
      <c r="E150" s="217" t="s">
        <v>21</v>
      </c>
      <c r="F150" s="218" t="s">
        <v>167</v>
      </c>
      <c r="G150" s="216"/>
      <c r="H150" s="219">
        <v>81.388000000000005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164</v>
      </c>
      <c r="AU150" s="225" t="s">
        <v>85</v>
      </c>
      <c r="AV150" s="12" t="s">
        <v>162</v>
      </c>
      <c r="AW150" s="12" t="s">
        <v>38</v>
      </c>
      <c r="AX150" s="12" t="s">
        <v>83</v>
      </c>
      <c r="AY150" s="225" t="s">
        <v>154</v>
      </c>
    </row>
    <row r="151" spans="2:65" s="1" customFormat="1" ht="23.85" customHeight="1">
      <c r="B151" s="40"/>
      <c r="C151" s="191" t="s">
        <v>228</v>
      </c>
      <c r="D151" s="191" t="s">
        <v>157</v>
      </c>
      <c r="E151" s="192" t="s">
        <v>229</v>
      </c>
      <c r="F151" s="193" t="s">
        <v>230</v>
      </c>
      <c r="G151" s="194" t="s">
        <v>214</v>
      </c>
      <c r="H151" s="195">
        <v>81.388000000000005</v>
      </c>
      <c r="I151" s="196"/>
      <c r="J151" s="197">
        <f>ROUND(I151*H151,2)</f>
        <v>0</v>
      </c>
      <c r="K151" s="193" t="s">
        <v>161</v>
      </c>
      <c r="L151" s="60"/>
      <c r="M151" s="198" t="s">
        <v>21</v>
      </c>
      <c r="N151" s="199" t="s">
        <v>46</v>
      </c>
      <c r="O151" s="41"/>
      <c r="P151" s="200">
        <f>O151*H151</f>
        <v>0</v>
      </c>
      <c r="Q151" s="200">
        <v>0</v>
      </c>
      <c r="R151" s="200">
        <f>Q151*H151</f>
        <v>0</v>
      </c>
      <c r="S151" s="200">
        <v>0</v>
      </c>
      <c r="T151" s="201">
        <f>S151*H151</f>
        <v>0</v>
      </c>
      <c r="AR151" s="23" t="s">
        <v>162</v>
      </c>
      <c r="AT151" s="23" t="s">
        <v>157</v>
      </c>
      <c r="AU151" s="23" t="s">
        <v>85</v>
      </c>
      <c r="AY151" s="23" t="s">
        <v>154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23" t="s">
        <v>83</v>
      </c>
      <c r="BK151" s="202">
        <f>ROUND(I151*H151,2)</f>
        <v>0</v>
      </c>
      <c r="BL151" s="23" t="s">
        <v>162</v>
      </c>
      <c r="BM151" s="23" t="s">
        <v>231</v>
      </c>
    </row>
    <row r="152" spans="2:65" s="1" customFormat="1" ht="23.85" customHeight="1">
      <c r="B152" s="40"/>
      <c r="C152" s="191" t="s">
        <v>232</v>
      </c>
      <c r="D152" s="191" t="s">
        <v>157</v>
      </c>
      <c r="E152" s="192" t="s">
        <v>233</v>
      </c>
      <c r="F152" s="193" t="s">
        <v>234</v>
      </c>
      <c r="G152" s="194" t="s">
        <v>214</v>
      </c>
      <c r="H152" s="195">
        <v>37.866999999999997</v>
      </c>
      <c r="I152" s="196"/>
      <c r="J152" s="197">
        <f>ROUND(I152*H152,2)</f>
        <v>0</v>
      </c>
      <c r="K152" s="193" t="s">
        <v>161</v>
      </c>
      <c r="L152" s="60"/>
      <c r="M152" s="198" t="s">
        <v>21</v>
      </c>
      <c r="N152" s="199" t="s">
        <v>46</v>
      </c>
      <c r="O152" s="41"/>
      <c r="P152" s="200">
        <f>O152*H152</f>
        <v>0</v>
      </c>
      <c r="Q152" s="200">
        <v>0</v>
      </c>
      <c r="R152" s="200">
        <f>Q152*H152</f>
        <v>0</v>
      </c>
      <c r="S152" s="200">
        <v>0</v>
      </c>
      <c r="T152" s="201">
        <f>S152*H152</f>
        <v>0</v>
      </c>
      <c r="AR152" s="23" t="s">
        <v>162</v>
      </c>
      <c r="AT152" s="23" t="s">
        <v>157</v>
      </c>
      <c r="AU152" s="23" t="s">
        <v>85</v>
      </c>
      <c r="AY152" s="23" t="s">
        <v>154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23" t="s">
        <v>83</v>
      </c>
      <c r="BK152" s="202">
        <f>ROUND(I152*H152,2)</f>
        <v>0</v>
      </c>
      <c r="BL152" s="23" t="s">
        <v>162</v>
      </c>
      <c r="BM152" s="23" t="s">
        <v>235</v>
      </c>
    </row>
    <row r="153" spans="2:65" s="11" customFormat="1">
      <c r="B153" s="203"/>
      <c r="C153" s="204"/>
      <c r="D153" s="205" t="s">
        <v>164</v>
      </c>
      <c r="E153" s="206" t="s">
        <v>21</v>
      </c>
      <c r="F153" s="207" t="s">
        <v>236</v>
      </c>
      <c r="G153" s="204"/>
      <c r="H153" s="208">
        <v>35.305</v>
      </c>
      <c r="I153" s="209"/>
      <c r="J153" s="204"/>
      <c r="K153" s="204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164</v>
      </c>
      <c r="AU153" s="214" t="s">
        <v>85</v>
      </c>
      <c r="AV153" s="11" t="s">
        <v>85</v>
      </c>
      <c r="AW153" s="11" t="s">
        <v>38</v>
      </c>
      <c r="AX153" s="11" t="s">
        <v>75</v>
      </c>
      <c r="AY153" s="214" t="s">
        <v>154</v>
      </c>
    </row>
    <row r="154" spans="2:65" s="11" customFormat="1">
      <c r="B154" s="203"/>
      <c r="C154" s="204"/>
      <c r="D154" s="205" t="s">
        <v>164</v>
      </c>
      <c r="E154" s="206" t="s">
        <v>21</v>
      </c>
      <c r="F154" s="207" t="s">
        <v>237</v>
      </c>
      <c r="G154" s="204"/>
      <c r="H154" s="208">
        <v>2.5619999999999998</v>
      </c>
      <c r="I154" s="209"/>
      <c r="J154" s="204"/>
      <c r="K154" s="204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164</v>
      </c>
      <c r="AU154" s="214" t="s">
        <v>85</v>
      </c>
      <c r="AV154" s="11" t="s">
        <v>85</v>
      </c>
      <c r="AW154" s="11" t="s">
        <v>38</v>
      </c>
      <c r="AX154" s="11" t="s">
        <v>75</v>
      </c>
      <c r="AY154" s="214" t="s">
        <v>154</v>
      </c>
    </row>
    <row r="155" spans="2:65" s="12" customFormat="1">
      <c r="B155" s="215"/>
      <c r="C155" s="216"/>
      <c r="D155" s="205" t="s">
        <v>164</v>
      </c>
      <c r="E155" s="217" t="s">
        <v>21</v>
      </c>
      <c r="F155" s="218" t="s">
        <v>167</v>
      </c>
      <c r="G155" s="216"/>
      <c r="H155" s="219">
        <v>37.866999999999997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164</v>
      </c>
      <c r="AU155" s="225" t="s">
        <v>85</v>
      </c>
      <c r="AV155" s="12" t="s">
        <v>162</v>
      </c>
      <c r="AW155" s="12" t="s">
        <v>38</v>
      </c>
      <c r="AX155" s="12" t="s">
        <v>83</v>
      </c>
      <c r="AY155" s="225" t="s">
        <v>154</v>
      </c>
    </row>
    <row r="156" spans="2:65" s="1" customFormat="1" ht="23.85" customHeight="1">
      <c r="B156" s="40"/>
      <c r="C156" s="191" t="s">
        <v>10</v>
      </c>
      <c r="D156" s="191" t="s">
        <v>157</v>
      </c>
      <c r="E156" s="192" t="s">
        <v>238</v>
      </c>
      <c r="F156" s="193" t="s">
        <v>239</v>
      </c>
      <c r="G156" s="194" t="s">
        <v>214</v>
      </c>
      <c r="H156" s="195">
        <v>37.866999999999997</v>
      </c>
      <c r="I156" s="196"/>
      <c r="J156" s="197">
        <f>ROUND(I156*H156,2)</f>
        <v>0</v>
      </c>
      <c r="K156" s="193" t="s">
        <v>161</v>
      </c>
      <c r="L156" s="60"/>
      <c r="M156" s="198" t="s">
        <v>21</v>
      </c>
      <c r="N156" s="199" t="s">
        <v>46</v>
      </c>
      <c r="O156" s="41"/>
      <c r="P156" s="200">
        <f>O156*H156</f>
        <v>0</v>
      </c>
      <c r="Q156" s="200">
        <v>0</v>
      </c>
      <c r="R156" s="200">
        <f>Q156*H156</f>
        <v>0</v>
      </c>
      <c r="S156" s="200">
        <v>0</v>
      </c>
      <c r="T156" s="201">
        <f>S156*H156</f>
        <v>0</v>
      </c>
      <c r="AR156" s="23" t="s">
        <v>162</v>
      </c>
      <c r="AT156" s="23" t="s">
        <v>157</v>
      </c>
      <c r="AU156" s="23" t="s">
        <v>85</v>
      </c>
      <c r="AY156" s="23" t="s">
        <v>154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23" t="s">
        <v>83</v>
      </c>
      <c r="BK156" s="202">
        <f>ROUND(I156*H156,2)</f>
        <v>0</v>
      </c>
      <c r="BL156" s="23" t="s">
        <v>162</v>
      </c>
      <c r="BM156" s="23" t="s">
        <v>240</v>
      </c>
    </row>
    <row r="157" spans="2:65" s="1" customFormat="1" ht="23.85" customHeight="1">
      <c r="B157" s="40"/>
      <c r="C157" s="191" t="s">
        <v>241</v>
      </c>
      <c r="D157" s="191" t="s">
        <v>157</v>
      </c>
      <c r="E157" s="192" t="s">
        <v>242</v>
      </c>
      <c r="F157" s="193" t="s">
        <v>243</v>
      </c>
      <c r="G157" s="194" t="s">
        <v>214</v>
      </c>
      <c r="H157" s="195">
        <v>85.616</v>
      </c>
      <c r="I157" s="196"/>
      <c r="J157" s="197">
        <f>ROUND(I157*H157,2)</f>
        <v>0</v>
      </c>
      <c r="K157" s="193" t="s">
        <v>161</v>
      </c>
      <c r="L157" s="60"/>
      <c r="M157" s="198" t="s">
        <v>21</v>
      </c>
      <c r="N157" s="199" t="s">
        <v>46</v>
      </c>
      <c r="O157" s="41"/>
      <c r="P157" s="200">
        <f>O157*H157</f>
        <v>0</v>
      </c>
      <c r="Q157" s="200">
        <v>0</v>
      </c>
      <c r="R157" s="200">
        <f>Q157*H157</f>
        <v>0</v>
      </c>
      <c r="S157" s="200">
        <v>0</v>
      </c>
      <c r="T157" s="201">
        <f>S157*H157</f>
        <v>0</v>
      </c>
      <c r="AR157" s="23" t="s">
        <v>162</v>
      </c>
      <c r="AT157" s="23" t="s">
        <v>157</v>
      </c>
      <c r="AU157" s="23" t="s">
        <v>85</v>
      </c>
      <c r="AY157" s="23" t="s">
        <v>154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23" t="s">
        <v>83</v>
      </c>
      <c r="BK157" s="202">
        <f>ROUND(I157*H157,2)</f>
        <v>0</v>
      </c>
      <c r="BL157" s="23" t="s">
        <v>162</v>
      </c>
      <c r="BM157" s="23" t="s">
        <v>244</v>
      </c>
    </row>
    <row r="158" spans="2:65" s="11" customFormat="1">
      <c r="B158" s="203"/>
      <c r="C158" s="204"/>
      <c r="D158" s="205" t="s">
        <v>164</v>
      </c>
      <c r="E158" s="206" t="s">
        <v>21</v>
      </c>
      <c r="F158" s="207" t="s">
        <v>245</v>
      </c>
      <c r="G158" s="204"/>
      <c r="H158" s="208">
        <v>74.665999999999997</v>
      </c>
      <c r="I158" s="209"/>
      <c r="J158" s="204"/>
      <c r="K158" s="204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164</v>
      </c>
      <c r="AU158" s="214" t="s">
        <v>85</v>
      </c>
      <c r="AV158" s="11" t="s">
        <v>85</v>
      </c>
      <c r="AW158" s="11" t="s">
        <v>38</v>
      </c>
      <c r="AX158" s="11" t="s">
        <v>75</v>
      </c>
      <c r="AY158" s="214" t="s">
        <v>154</v>
      </c>
    </row>
    <row r="159" spans="2:65" s="11" customFormat="1">
      <c r="B159" s="203"/>
      <c r="C159" s="204"/>
      <c r="D159" s="205" t="s">
        <v>164</v>
      </c>
      <c r="E159" s="206" t="s">
        <v>21</v>
      </c>
      <c r="F159" s="207" t="s">
        <v>246</v>
      </c>
      <c r="G159" s="204"/>
      <c r="H159" s="208">
        <v>10.95</v>
      </c>
      <c r="I159" s="209"/>
      <c r="J159" s="204"/>
      <c r="K159" s="204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164</v>
      </c>
      <c r="AU159" s="214" t="s">
        <v>85</v>
      </c>
      <c r="AV159" s="11" t="s">
        <v>85</v>
      </c>
      <c r="AW159" s="11" t="s">
        <v>38</v>
      </c>
      <c r="AX159" s="11" t="s">
        <v>75</v>
      </c>
      <c r="AY159" s="214" t="s">
        <v>154</v>
      </c>
    </row>
    <row r="160" spans="2:65" s="12" customFormat="1">
      <c r="B160" s="215"/>
      <c r="C160" s="216"/>
      <c r="D160" s="205" t="s">
        <v>164</v>
      </c>
      <c r="E160" s="217" t="s">
        <v>21</v>
      </c>
      <c r="F160" s="218" t="s">
        <v>167</v>
      </c>
      <c r="G160" s="216"/>
      <c r="H160" s="219">
        <v>85.616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164</v>
      </c>
      <c r="AU160" s="225" t="s">
        <v>85</v>
      </c>
      <c r="AV160" s="12" t="s">
        <v>162</v>
      </c>
      <c r="AW160" s="12" t="s">
        <v>38</v>
      </c>
      <c r="AX160" s="12" t="s">
        <v>83</v>
      </c>
      <c r="AY160" s="225" t="s">
        <v>154</v>
      </c>
    </row>
    <row r="161" spans="2:65" s="1" customFormat="1" ht="23.85" customHeight="1">
      <c r="B161" s="40"/>
      <c r="C161" s="191" t="s">
        <v>247</v>
      </c>
      <c r="D161" s="191" t="s">
        <v>157</v>
      </c>
      <c r="E161" s="192" t="s">
        <v>248</v>
      </c>
      <c r="F161" s="193" t="s">
        <v>249</v>
      </c>
      <c r="G161" s="194" t="s">
        <v>214</v>
      </c>
      <c r="H161" s="195">
        <v>94.78</v>
      </c>
      <c r="I161" s="196"/>
      <c r="J161" s="197">
        <f>ROUND(I161*H161,2)</f>
        <v>0</v>
      </c>
      <c r="K161" s="193" t="s">
        <v>161</v>
      </c>
      <c r="L161" s="60"/>
      <c r="M161" s="198" t="s">
        <v>21</v>
      </c>
      <c r="N161" s="199" t="s">
        <v>46</v>
      </c>
      <c r="O161" s="41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AR161" s="23" t="s">
        <v>162</v>
      </c>
      <c r="AT161" s="23" t="s">
        <v>157</v>
      </c>
      <c r="AU161" s="23" t="s">
        <v>85</v>
      </c>
      <c r="AY161" s="23" t="s">
        <v>154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23" t="s">
        <v>83</v>
      </c>
      <c r="BK161" s="202">
        <f>ROUND(I161*H161,2)</f>
        <v>0</v>
      </c>
      <c r="BL161" s="23" t="s">
        <v>162</v>
      </c>
      <c r="BM161" s="23" t="s">
        <v>250</v>
      </c>
    </row>
    <row r="162" spans="2:65" s="13" customFormat="1">
      <c r="B162" s="226"/>
      <c r="C162" s="227"/>
      <c r="D162" s="205" t="s">
        <v>164</v>
      </c>
      <c r="E162" s="228" t="s">
        <v>21</v>
      </c>
      <c r="F162" s="229" t="s">
        <v>251</v>
      </c>
      <c r="G162" s="227"/>
      <c r="H162" s="228" t="s">
        <v>21</v>
      </c>
      <c r="I162" s="230"/>
      <c r="J162" s="227"/>
      <c r="K162" s="227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164</v>
      </c>
      <c r="AU162" s="235" t="s">
        <v>85</v>
      </c>
      <c r="AV162" s="13" t="s">
        <v>83</v>
      </c>
      <c r="AW162" s="13" t="s">
        <v>38</v>
      </c>
      <c r="AX162" s="13" t="s">
        <v>75</v>
      </c>
      <c r="AY162" s="235" t="s">
        <v>154</v>
      </c>
    </row>
    <row r="163" spans="2:65" s="11" customFormat="1">
      <c r="B163" s="203"/>
      <c r="C163" s="204"/>
      <c r="D163" s="205" t="s">
        <v>164</v>
      </c>
      <c r="E163" s="206" t="s">
        <v>21</v>
      </c>
      <c r="F163" s="207" t="s">
        <v>252</v>
      </c>
      <c r="G163" s="204"/>
      <c r="H163" s="208">
        <v>143.06299999999999</v>
      </c>
      <c r="I163" s="209"/>
      <c r="J163" s="204"/>
      <c r="K163" s="204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164</v>
      </c>
      <c r="AU163" s="214" t="s">
        <v>85</v>
      </c>
      <c r="AV163" s="11" t="s">
        <v>85</v>
      </c>
      <c r="AW163" s="11" t="s">
        <v>38</v>
      </c>
      <c r="AX163" s="11" t="s">
        <v>75</v>
      </c>
      <c r="AY163" s="214" t="s">
        <v>154</v>
      </c>
    </row>
    <row r="164" spans="2:65" s="11" customFormat="1">
      <c r="B164" s="203"/>
      <c r="C164" s="204"/>
      <c r="D164" s="205" t="s">
        <v>164</v>
      </c>
      <c r="E164" s="206" t="s">
        <v>21</v>
      </c>
      <c r="F164" s="207" t="s">
        <v>253</v>
      </c>
      <c r="G164" s="204"/>
      <c r="H164" s="208">
        <v>-37.332999999999998</v>
      </c>
      <c r="I164" s="209"/>
      <c r="J164" s="204"/>
      <c r="K164" s="204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164</v>
      </c>
      <c r="AU164" s="214" t="s">
        <v>85</v>
      </c>
      <c r="AV164" s="11" t="s">
        <v>85</v>
      </c>
      <c r="AW164" s="11" t="s">
        <v>38</v>
      </c>
      <c r="AX164" s="11" t="s">
        <v>75</v>
      </c>
      <c r="AY164" s="214" t="s">
        <v>154</v>
      </c>
    </row>
    <row r="165" spans="2:65" s="11" customFormat="1">
      <c r="B165" s="203"/>
      <c r="C165" s="204"/>
      <c r="D165" s="205" t="s">
        <v>164</v>
      </c>
      <c r="E165" s="206" t="s">
        <v>21</v>
      </c>
      <c r="F165" s="207" t="s">
        <v>254</v>
      </c>
      <c r="G165" s="204"/>
      <c r="H165" s="208">
        <v>-10.95</v>
      </c>
      <c r="I165" s="209"/>
      <c r="J165" s="204"/>
      <c r="K165" s="204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164</v>
      </c>
      <c r="AU165" s="214" t="s">
        <v>85</v>
      </c>
      <c r="AV165" s="11" t="s">
        <v>85</v>
      </c>
      <c r="AW165" s="11" t="s">
        <v>38</v>
      </c>
      <c r="AX165" s="11" t="s">
        <v>75</v>
      </c>
      <c r="AY165" s="214" t="s">
        <v>154</v>
      </c>
    </row>
    <row r="166" spans="2:65" s="12" customFormat="1">
      <c r="B166" s="215"/>
      <c r="C166" s="216"/>
      <c r="D166" s="205" t="s">
        <v>164</v>
      </c>
      <c r="E166" s="217" t="s">
        <v>21</v>
      </c>
      <c r="F166" s="218" t="s">
        <v>167</v>
      </c>
      <c r="G166" s="216"/>
      <c r="H166" s="219">
        <v>94.78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164</v>
      </c>
      <c r="AU166" s="225" t="s">
        <v>85</v>
      </c>
      <c r="AV166" s="12" t="s">
        <v>162</v>
      </c>
      <c r="AW166" s="12" t="s">
        <v>38</v>
      </c>
      <c r="AX166" s="12" t="s">
        <v>83</v>
      </c>
      <c r="AY166" s="225" t="s">
        <v>154</v>
      </c>
    </row>
    <row r="167" spans="2:65" s="1" customFormat="1" ht="15" customHeight="1">
      <c r="B167" s="40"/>
      <c r="C167" s="191" t="s">
        <v>255</v>
      </c>
      <c r="D167" s="191" t="s">
        <v>157</v>
      </c>
      <c r="E167" s="192" t="s">
        <v>256</v>
      </c>
      <c r="F167" s="193" t="s">
        <v>257</v>
      </c>
      <c r="G167" s="194" t="s">
        <v>214</v>
      </c>
      <c r="H167" s="195">
        <v>48.283000000000001</v>
      </c>
      <c r="I167" s="196"/>
      <c r="J167" s="197">
        <f>ROUND(I167*H167,2)</f>
        <v>0</v>
      </c>
      <c r="K167" s="193" t="s">
        <v>161</v>
      </c>
      <c r="L167" s="60"/>
      <c r="M167" s="198" t="s">
        <v>21</v>
      </c>
      <c r="N167" s="199" t="s">
        <v>46</v>
      </c>
      <c r="O167" s="41"/>
      <c r="P167" s="200">
        <f>O167*H167</f>
        <v>0</v>
      </c>
      <c r="Q167" s="200">
        <v>0</v>
      </c>
      <c r="R167" s="200">
        <f>Q167*H167</f>
        <v>0</v>
      </c>
      <c r="S167" s="200">
        <v>0</v>
      </c>
      <c r="T167" s="201">
        <f>S167*H167</f>
        <v>0</v>
      </c>
      <c r="AR167" s="23" t="s">
        <v>162</v>
      </c>
      <c r="AT167" s="23" t="s">
        <v>157</v>
      </c>
      <c r="AU167" s="23" t="s">
        <v>85</v>
      </c>
      <c r="AY167" s="23" t="s">
        <v>154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23" t="s">
        <v>83</v>
      </c>
      <c r="BK167" s="202">
        <f>ROUND(I167*H167,2)</f>
        <v>0</v>
      </c>
      <c r="BL167" s="23" t="s">
        <v>162</v>
      </c>
      <c r="BM167" s="23" t="s">
        <v>258</v>
      </c>
    </row>
    <row r="168" spans="2:65" s="11" customFormat="1">
      <c r="B168" s="203"/>
      <c r="C168" s="204"/>
      <c r="D168" s="205" t="s">
        <v>164</v>
      </c>
      <c r="E168" s="206" t="s">
        <v>21</v>
      </c>
      <c r="F168" s="207" t="s">
        <v>259</v>
      </c>
      <c r="G168" s="204"/>
      <c r="H168" s="208">
        <v>10.95</v>
      </c>
      <c r="I168" s="209"/>
      <c r="J168" s="204"/>
      <c r="K168" s="204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164</v>
      </c>
      <c r="AU168" s="214" t="s">
        <v>85</v>
      </c>
      <c r="AV168" s="11" t="s">
        <v>85</v>
      </c>
      <c r="AW168" s="11" t="s">
        <v>38</v>
      </c>
      <c r="AX168" s="11" t="s">
        <v>75</v>
      </c>
      <c r="AY168" s="214" t="s">
        <v>154</v>
      </c>
    </row>
    <row r="169" spans="2:65" s="11" customFormat="1">
      <c r="B169" s="203"/>
      <c r="C169" s="204"/>
      <c r="D169" s="205" t="s">
        <v>164</v>
      </c>
      <c r="E169" s="206" t="s">
        <v>21</v>
      </c>
      <c r="F169" s="207" t="s">
        <v>260</v>
      </c>
      <c r="G169" s="204"/>
      <c r="H169" s="208">
        <v>37.332999999999998</v>
      </c>
      <c r="I169" s="209"/>
      <c r="J169" s="204"/>
      <c r="K169" s="204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164</v>
      </c>
      <c r="AU169" s="214" t="s">
        <v>85</v>
      </c>
      <c r="AV169" s="11" t="s">
        <v>85</v>
      </c>
      <c r="AW169" s="11" t="s">
        <v>38</v>
      </c>
      <c r="AX169" s="11" t="s">
        <v>75</v>
      </c>
      <c r="AY169" s="214" t="s">
        <v>154</v>
      </c>
    </row>
    <row r="170" spans="2:65" s="12" customFormat="1">
      <c r="B170" s="215"/>
      <c r="C170" s="216"/>
      <c r="D170" s="205" t="s">
        <v>164</v>
      </c>
      <c r="E170" s="217" t="s">
        <v>21</v>
      </c>
      <c r="F170" s="218" t="s">
        <v>167</v>
      </c>
      <c r="G170" s="216"/>
      <c r="H170" s="219">
        <v>48.283000000000001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164</v>
      </c>
      <c r="AU170" s="225" t="s">
        <v>85</v>
      </c>
      <c r="AV170" s="12" t="s">
        <v>162</v>
      </c>
      <c r="AW170" s="12" t="s">
        <v>38</v>
      </c>
      <c r="AX170" s="12" t="s">
        <v>83</v>
      </c>
      <c r="AY170" s="225" t="s">
        <v>154</v>
      </c>
    </row>
    <row r="171" spans="2:65" s="1" customFormat="1" ht="23.85" customHeight="1">
      <c r="B171" s="40"/>
      <c r="C171" s="191" t="s">
        <v>261</v>
      </c>
      <c r="D171" s="191" t="s">
        <v>157</v>
      </c>
      <c r="E171" s="192" t="s">
        <v>262</v>
      </c>
      <c r="F171" s="193" t="s">
        <v>263</v>
      </c>
      <c r="G171" s="194" t="s">
        <v>264</v>
      </c>
      <c r="H171" s="195">
        <v>189.56</v>
      </c>
      <c r="I171" s="196"/>
      <c r="J171" s="197">
        <f>ROUND(I171*H171,2)</f>
        <v>0</v>
      </c>
      <c r="K171" s="193" t="s">
        <v>161</v>
      </c>
      <c r="L171" s="60"/>
      <c r="M171" s="198" t="s">
        <v>21</v>
      </c>
      <c r="N171" s="199" t="s">
        <v>46</v>
      </c>
      <c r="O171" s="41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AR171" s="23" t="s">
        <v>162</v>
      </c>
      <c r="AT171" s="23" t="s">
        <v>157</v>
      </c>
      <c r="AU171" s="23" t="s">
        <v>85</v>
      </c>
      <c r="AY171" s="23" t="s">
        <v>154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23" t="s">
        <v>83</v>
      </c>
      <c r="BK171" s="202">
        <f>ROUND(I171*H171,2)</f>
        <v>0</v>
      </c>
      <c r="BL171" s="23" t="s">
        <v>162</v>
      </c>
      <c r="BM171" s="23" t="s">
        <v>265</v>
      </c>
    </row>
    <row r="172" spans="2:65" s="11" customFormat="1">
      <c r="B172" s="203"/>
      <c r="C172" s="204"/>
      <c r="D172" s="205" t="s">
        <v>164</v>
      </c>
      <c r="E172" s="206" t="s">
        <v>21</v>
      </c>
      <c r="F172" s="207" t="s">
        <v>266</v>
      </c>
      <c r="G172" s="204"/>
      <c r="H172" s="208">
        <v>189.56</v>
      </c>
      <c r="I172" s="209"/>
      <c r="J172" s="204"/>
      <c r="K172" s="204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164</v>
      </c>
      <c r="AU172" s="214" t="s">
        <v>85</v>
      </c>
      <c r="AV172" s="11" t="s">
        <v>85</v>
      </c>
      <c r="AW172" s="11" t="s">
        <v>38</v>
      </c>
      <c r="AX172" s="11" t="s">
        <v>83</v>
      </c>
      <c r="AY172" s="214" t="s">
        <v>154</v>
      </c>
    </row>
    <row r="173" spans="2:65" s="1" customFormat="1" ht="23.85" customHeight="1">
      <c r="B173" s="40"/>
      <c r="C173" s="191" t="s">
        <v>267</v>
      </c>
      <c r="D173" s="191" t="s">
        <v>157</v>
      </c>
      <c r="E173" s="192" t="s">
        <v>268</v>
      </c>
      <c r="F173" s="193" t="s">
        <v>269</v>
      </c>
      <c r="G173" s="194" t="s">
        <v>214</v>
      </c>
      <c r="H173" s="195">
        <v>37.332999999999998</v>
      </c>
      <c r="I173" s="196"/>
      <c r="J173" s="197">
        <f>ROUND(I173*H173,2)</f>
        <v>0</v>
      </c>
      <c r="K173" s="193" t="s">
        <v>161</v>
      </c>
      <c r="L173" s="60"/>
      <c r="M173" s="198" t="s">
        <v>21</v>
      </c>
      <c r="N173" s="199" t="s">
        <v>46</v>
      </c>
      <c r="O173" s="41"/>
      <c r="P173" s="200">
        <f>O173*H173</f>
        <v>0</v>
      </c>
      <c r="Q173" s="200">
        <v>0</v>
      </c>
      <c r="R173" s="200">
        <f>Q173*H173</f>
        <v>0</v>
      </c>
      <c r="S173" s="200">
        <v>0</v>
      </c>
      <c r="T173" s="201">
        <f>S173*H173</f>
        <v>0</v>
      </c>
      <c r="AR173" s="23" t="s">
        <v>162</v>
      </c>
      <c r="AT173" s="23" t="s">
        <v>157</v>
      </c>
      <c r="AU173" s="23" t="s">
        <v>85</v>
      </c>
      <c r="AY173" s="23" t="s">
        <v>154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23" t="s">
        <v>83</v>
      </c>
      <c r="BK173" s="202">
        <f>ROUND(I173*H173,2)</f>
        <v>0</v>
      </c>
      <c r="BL173" s="23" t="s">
        <v>162</v>
      </c>
      <c r="BM173" s="23" t="s">
        <v>270</v>
      </c>
    </row>
    <row r="174" spans="2:65" s="11" customFormat="1">
      <c r="B174" s="203"/>
      <c r="C174" s="204"/>
      <c r="D174" s="205" t="s">
        <v>164</v>
      </c>
      <c r="E174" s="206" t="s">
        <v>21</v>
      </c>
      <c r="F174" s="207" t="s">
        <v>271</v>
      </c>
      <c r="G174" s="204"/>
      <c r="H174" s="208">
        <v>72.822999999999993</v>
      </c>
      <c r="I174" s="209"/>
      <c r="J174" s="204"/>
      <c r="K174" s="204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164</v>
      </c>
      <c r="AU174" s="214" t="s">
        <v>85</v>
      </c>
      <c r="AV174" s="11" t="s">
        <v>85</v>
      </c>
      <c r="AW174" s="11" t="s">
        <v>38</v>
      </c>
      <c r="AX174" s="11" t="s">
        <v>75</v>
      </c>
      <c r="AY174" s="214" t="s">
        <v>154</v>
      </c>
    </row>
    <row r="175" spans="2:65" s="11" customFormat="1" ht="27">
      <c r="B175" s="203"/>
      <c r="C175" s="204"/>
      <c r="D175" s="205" t="s">
        <v>164</v>
      </c>
      <c r="E175" s="206" t="s">
        <v>21</v>
      </c>
      <c r="F175" s="207" t="s">
        <v>272</v>
      </c>
      <c r="G175" s="204"/>
      <c r="H175" s="208">
        <v>-24.369</v>
      </c>
      <c r="I175" s="209"/>
      <c r="J175" s="204"/>
      <c r="K175" s="204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164</v>
      </c>
      <c r="AU175" s="214" t="s">
        <v>85</v>
      </c>
      <c r="AV175" s="11" t="s">
        <v>85</v>
      </c>
      <c r="AW175" s="11" t="s">
        <v>38</v>
      </c>
      <c r="AX175" s="11" t="s">
        <v>75</v>
      </c>
      <c r="AY175" s="214" t="s">
        <v>154</v>
      </c>
    </row>
    <row r="176" spans="2:65" s="11" customFormat="1">
      <c r="B176" s="203"/>
      <c r="C176" s="204"/>
      <c r="D176" s="205" t="s">
        <v>164</v>
      </c>
      <c r="E176" s="206" t="s">
        <v>21</v>
      </c>
      <c r="F176" s="207" t="s">
        <v>273</v>
      </c>
      <c r="G176" s="204"/>
      <c r="H176" s="208">
        <v>-24.004000000000001</v>
      </c>
      <c r="I176" s="209"/>
      <c r="J176" s="204"/>
      <c r="K176" s="204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164</v>
      </c>
      <c r="AU176" s="214" t="s">
        <v>85</v>
      </c>
      <c r="AV176" s="11" t="s">
        <v>85</v>
      </c>
      <c r="AW176" s="11" t="s">
        <v>38</v>
      </c>
      <c r="AX176" s="11" t="s">
        <v>75</v>
      </c>
      <c r="AY176" s="214" t="s">
        <v>154</v>
      </c>
    </row>
    <row r="177" spans="2:65" s="11" customFormat="1">
      <c r="B177" s="203"/>
      <c r="C177" s="204"/>
      <c r="D177" s="205" t="s">
        <v>164</v>
      </c>
      <c r="E177" s="206" t="s">
        <v>21</v>
      </c>
      <c r="F177" s="207" t="s">
        <v>274</v>
      </c>
      <c r="G177" s="204"/>
      <c r="H177" s="208">
        <v>0.28299999999999997</v>
      </c>
      <c r="I177" s="209"/>
      <c r="J177" s="204"/>
      <c r="K177" s="204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164</v>
      </c>
      <c r="AU177" s="214" t="s">
        <v>85</v>
      </c>
      <c r="AV177" s="11" t="s">
        <v>85</v>
      </c>
      <c r="AW177" s="11" t="s">
        <v>38</v>
      </c>
      <c r="AX177" s="11" t="s">
        <v>75</v>
      </c>
      <c r="AY177" s="214" t="s">
        <v>154</v>
      </c>
    </row>
    <row r="178" spans="2:65" s="11" customFormat="1">
      <c r="B178" s="203"/>
      <c r="C178" s="204"/>
      <c r="D178" s="205" t="s">
        <v>164</v>
      </c>
      <c r="E178" s="206" t="s">
        <v>21</v>
      </c>
      <c r="F178" s="207" t="s">
        <v>275</v>
      </c>
      <c r="G178" s="204"/>
      <c r="H178" s="208">
        <v>12.6</v>
      </c>
      <c r="I178" s="209"/>
      <c r="J178" s="204"/>
      <c r="K178" s="204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164</v>
      </c>
      <c r="AU178" s="214" t="s">
        <v>85</v>
      </c>
      <c r="AV178" s="11" t="s">
        <v>85</v>
      </c>
      <c r="AW178" s="11" t="s">
        <v>38</v>
      </c>
      <c r="AX178" s="11" t="s">
        <v>75</v>
      </c>
      <c r="AY178" s="214" t="s">
        <v>154</v>
      </c>
    </row>
    <row r="179" spans="2:65" s="12" customFormat="1">
      <c r="B179" s="215"/>
      <c r="C179" s="216"/>
      <c r="D179" s="205" t="s">
        <v>164</v>
      </c>
      <c r="E179" s="217" t="s">
        <v>21</v>
      </c>
      <c r="F179" s="218" t="s">
        <v>167</v>
      </c>
      <c r="G179" s="216"/>
      <c r="H179" s="219">
        <v>37.332999999999998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164</v>
      </c>
      <c r="AU179" s="225" t="s">
        <v>85</v>
      </c>
      <c r="AV179" s="12" t="s">
        <v>162</v>
      </c>
      <c r="AW179" s="12" t="s">
        <v>38</v>
      </c>
      <c r="AX179" s="12" t="s">
        <v>83</v>
      </c>
      <c r="AY179" s="225" t="s">
        <v>154</v>
      </c>
    </row>
    <row r="180" spans="2:65" s="1" customFormat="1" ht="23.85" customHeight="1">
      <c r="B180" s="40"/>
      <c r="C180" s="191" t="s">
        <v>9</v>
      </c>
      <c r="D180" s="191" t="s">
        <v>157</v>
      </c>
      <c r="E180" s="192" t="s">
        <v>276</v>
      </c>
      <c r="F180" s="193" t="s">
        <v>277</v>
      </c>
      <c r="G180" s="194" t="s">
        <v>160</v>
      </c>
      <c r="H180" s="195">
        <v>73</v>
      </c>
      <c r="I180" s="196"/>
      <c r="J180" s="197">
        <f>ROUND(I180*H180,2)</f>
        <v>0</v>
      </c>
      <c r="K180" s="193" t="s">
        <v>161</v>
      </c>
      <c r="L180" s="60"/>
      <c r="M180" s="198" t="s">
        <v>21</v>
      </c>
      <c r="N180" s="199" t="s">
        <v>46</v>
      </c>
      <c r="O180" s="41"/>
      <c r="P180" s="200">
        <f>O180*H180</f>
        <v>0</v>
      </c>
      <c r="Q180" s="200">
        <v>0</v>
      </c>
      <c r="R180" s="200">
        <f>Q180*H180</f>
        <v>0</v>
      </c>
      <c r="S180" s="200">
        <v>0</v>
      </c>
      <c r="T180" s="201">
        <f>S180*H180</f>
        <v>0</v>
      </c>
      <c r="AR180" s="23" t="s">
        <v>162</v>
      </c>
      <c r="AT180" s="23" t="s">
        <v>157</v>
      </c>
      <c r="AU180" s="23" t="s">
        <v>85</v>
      </c>
      <c r="AY180" s="23" t="s">
        <v>154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23" t="s">
        <v>83</v>
      </c>
      <c r="BK180" s="202">
        <f>ROUND(I180*H180,2)</f>
        <v>0</v>
      </c>
      <c r="BL180" s="23" t="s">
        <v>162</v>
      </c>
      <c r="BM180" s="23" t="s">
        <v>278</v>
      </c>
    </row>
    <row r="181" spans="2:65" s="11" customFormat="1">
      <c r="B181" s="203"/>
      <c r="C181" s="204"/>
      <c r="D181" s="205" t="s">
        <v>164</v>
      </c>
      <c r="E181" s="206" t="s">
        <v>21</v>
      </c>
      <c r="F181" s="207" t="s">
        <v>279</v>
      </c>
      <c r="G181" s="204"/>
      <c r="H181" s="208">
        <v>73</v>
      </c>
      <c r="I181" s="209"/>
      <c r="J181" s="204"/>
      <c r="K181" s="204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164</v>
      </c>
      <c r="AU181" s="214" t="s">
        <v>85</v>
      </c>
      <c r="AV181" s="11" t="s">
        <v>85</v>
      </c>
      <c r="AW181" s="11" t="s">
        <v>38</v>
      </c>
      <c r="AX181" s="11" t="s">
        <v>83</v>
      </c>
      <c r="AY181" s="214" t="s">
        <v>154</v>
      </c>
    </row>
    <row r="182" spans="2:65" s="1" customFormat="1" ht="47.65" customHeight="1">
      <c r="B182" s="40"/>
      <c r="C182" s="191" t="s">
        <v>280</v>
      </c>
      <c r="D182" s="191" t="s">
        <v>157</v>
      </c>
      <c r="E182" s="192" t="s">
        <v>281</v>
      </c>
      <c r="F182" s="193" t="s">
        <v>282</v>
      </c>
      <c r="G182" s="194" t="s">
        <v>160</v>
      </c>
      <c r="H182" s="195">
        <v>73</v>
      </c>
      <c r="I182" s="196"/>
      <c r="J182" s="197">
        <f>ROUND(I182*H182,2)</f>
        <v>0</v>
      </c>
      <c r="K182" s="193" t="s">
        <v>21</v>
      </c>
      <c r="L182" s="60"/>
      <c r="M182" s="198" t="s">
        <v>21</v>
      </c>
      <c r="N182" s="199" t="s">
        <v>46</v>
      </c>
      <c r="O182" s="41"/>
      <c r="P182" s="200">
        <f>O182*H182</f>
        <v>0</v>
      </c>
      <c r="Q182" s="200">
        <v>0</v>
      </c>
      <c r="R182" s="200">
        <f>Q182*H182</f>
        <v>0</v>
      </c>
      <c r="S182" s="200">
        <v>0</v>
      </c>
      <c r="T182" s="201">
        <f>S182*H182</f>
        <v>0</v>
      </c>
      <c r="AR182" s="23" t="s">
        <v>162</v>
      </c>
      <c r="AT182" s="23" t="s">
        <v>157</v>
      </c>
      <c r="AU182" s="23" t="s">
        <v>85</v>
      </c>
      <c r="AY182" s="23" t="s">
        <v>154</v>
      </c>
      <c r="BE182" s="202">
        <f>IF(N182="základní",J182,0)</f>
        <v>0</v>
      </c>
      <c r="BF182" s="202">
        <f>IF(N182="snížená",J182,0)</f>
        <v>0</v>
      </c>
      <c r="BG182" s="202">
        <f>IF(N182="zákl. přenesená",J182,0)</f>
        <v>0</v>
      </c>
      <c r="BH182" s="202">
        <f>IF(N182="sníž. přenesená",J182,0)</f>
        <v>0</v>
      </c>
      <c r="BI182" s="202">
        <f>IF(N182="nulová",J182,0)</f>
        <v>0</v>
      </c>
      <c r="BJ182" s="23" t="s">
        <v>83</v>
      </c>
      <c r="BK182" s="202">
        <f>ROUND(I182*H182,2)</f>
        <v>0</v>
      </c>
      <c r="BL182" s="23" t="s">
        <v>162</v>
      </c>
      <c r="BM182" s="23" t="s">
        <v>283</v>
      </c>
    </row>
    <row r="183" spans="2:65" s="1" customFormat="1" ht="15" customHeight="1">
      <c r="B183" s="40"/>
      <c r="C183" s="191" t="s">
        <v>284</v>
      </c>
      <c r="D183" s="191" t="s">
        <v>157</v>
      </c>
      <c r="E183" s="192" t="s">
        <v>285</v>
      </c>
      <c r="F183" s="193" t="s">
        <v>286</v>
      </c>
      <c r="G183" s="194" t="s">
        <v>160</v>
      </c>
      <c r="H183" s="195">
        <v>222.738</v>
      </c>
      <c r="I183" s="196"/>
      <c r="J183" s="197">
        <f>ROUND(I183*H183,2)</f>
        <v>0</v>
      </c>
      <c r="K183" s="193" t="s">
        <v>161</v>
      </c>
      <c r="L183" s="60"/>
      <c r="M183" s="198" t="s">
        <v>21</v>
      </c>
      <c r="N183" s="199" t="s">
        <v>46</v>
      </c>
      <c r="O183" s="41"/>
      <c r="P183" s="200">
        <f>O183*H183</f>
        <v>0</v>
      </c>
      <c r="Q183" s="200">
        <v>0</v>
      </c>
      <c r="R183" s="200">
        <f>Q183*H183</f>
        <v>0</v>
      </c>
      <c r="S183" s="200">
        <v>0</v>
      </c>
      <c r="T183" s="201">
        <f>S183*H183</f>
        <v>0</v>
      </c>
      <c r="AR183" s="23" t="s">
        <v>162</v>
      </c>
      <c r="AT183" s="23" t="s">
        <v>157</v>
      </c>
      <c r="AU183" s="23" t="s">
        <v>85</v>
      </c>
      <c r="AY183" s="23" t="s">
        <v>154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23" t="s">
        <v>83</v>
      </c>
      <c r="BK183" s="202">
        <f>ROUND(I183*H183,2)</f>
        <v>0</v>
      </c>
      <c r="BL183" s="23" t="s">
        <v>162</v>
      </c>
      <c r="BM183" s="23" t="s">
        <v>287</v>
      </c>
    </row>
    <row r="184" spans="2:65" s="11" customFormat="1" ht="27">
      <c r="B184" s="203"/>
      <c r="C184" s="204"/>
      <c r="D184" s="205" t="s">
        <v>164</v>
      </c>
      <c r="E184" s="206" t="s">
        <v>21</v>
      </c>
      <c r="F184" s="207" t="s">
        <v>288</v>
      </c>
      <c r="G184" s="204"/>
      <c r="H184" s="208">
        <v>115.738</v>
      </c>
      <c r="I184" s="209"/>
      <c r="J184" s="204"/>
      <c r="K184" s="204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164</v>
      </c>
      <c r="AU184" s="214" t="s">
        <v>85</v>
      </c>
      <c r="AV184" s="11" t="s">
        <v>85</v>
      </c>
      <c r="AW184" s="11" t="s">
        <v>38</v>
      </c>
      <c r="AX184" s="11" t="s">
        <v>75</v>
      </c>
      <c r="AY184" s="214" t="s">
        <v>154</v>
      </c>
    </row>
    <row r="185" spans="2:65" s="11" customFormat="1">
      <c r="B185" s="203"/>
      <c r="C185" s="204"/>
      <c r="D185" s="205" t="s">
        <v>164</v>
      </c>
      <c r="E185" s="206" t="s">
        <v>21</v>
      </c>
      <c r="F185" s="207" t="s">
        <v>289</v>
      </c>
      <c r="G185" s="204"/>
      <c r="H185" s="208">
        <v>96</v>
      </c>
      <c r="I185" s="209"/>
      <c r="J185" s="204"/>
      <c r="K185" s="204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164</v>
      </c>
      <c r="AU185" s="214" t="s">
        <v>85</v>
      </c>
      <c r="AV185" s="11" t="s">
        <v>85</v>
      </c>
      <c r="AW185" s="11" t="s">
        <v>38</v>
      </c>
      <c r="AX185" s="11" t="s">
        <v>75</v>
      </c>
      <c r="AY185" s="214" t="s">
        <v>154</v>
      </c>
    </row>
    <row r="186" spans="2:65" s="11" customFormat="1">
      <c r="B186" s="203"/>
      <c r="C186" s="204"/>
      <c r="D186" s="205" t="s">
        <v>164</v>
      </c>
      <c r="E186" s="206" t="s">
        <v>21</v>
      </c>
      <c r="F186" s="207" t="s">
        <v>290</v>
      </c>
      <c r="G186" s="204"/>
      <c r="H186" s="208">
        <v>11</v>
      </c>
      <c r="I186" s="209"/>
      <c r="J186" s="204"/>
      <c r="K186" s="204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164</v>
      </c>
      <c r="AU186" s="214" t="s">
        <v>85</v>
      </c>
      <c r="AV186" s="11" t="s">
        <v>85</v>
      </c>
      <c r="AW186" s="11" t="s">
        <v>38</v>
      </c>
      <c r="AX186" s="11" t="s">
        <v>75</v>
      </c>
      <c r="AY186" s="214" t="s">
        <v>154</v>
      </c>
    </row>
    <row r="187" spans="2:65" s="12" customFormat="1">
      <c r="B187" s="215"/>
      <c r="C187" s="216"/>
      <c r="D187" s="205" t="s">
        <v>164</v>
      </c>
      <c r="E187" s="217" t="s">
        <v>21</v>
      </c>
      <c r="F187" s="218" t="s">
        <v>167</v>
      </c>
      <c r="G187" s="216"/>
      <c r="H187" s="219">
        <v>222.738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164</v>
      </c>
      <c r="AU187" s="225" t="s">
        <v>85</v>
      </c>
      <c r="AV187" s="12" t="s">
        <v>162</v>
      </c>
      <c r="AW187" s="12" t="s">
        <v>38</v>
      </c>
      <c r="AX187" s="12" t="s">
        <v>83</v>
      </c>
      <c r="AY187" s="225" t="s">
        <v>154</v>
      </c>
    </row>
    <row r="188" spans="2:65" s="10" customFormat="1" ht="29.85" customHeight="1">
      <c r="B188" s="175"/>
      <c r="C188" s="176"/>
      <c r="D188" s="177" t="s">
        <v>74</v>
      </c>
      <c r="E188" s="189" t="s">
        <v>85</v>
      </c>
      <c r="F188" s="189" t="s">
        <v>291</v>
      </c>
      <c r="G188" s="176"/>
      <c r="H188" s="176"/>
      <c r="I188" s="179"/>
      <c r="J188" s="190">
        <f>BK188</f>
        <v>0</v>
      </c>
      <c r="K188" s="176"/>
      <c r="L188" s="181"/>
      <c r="M188" s="182"/>
      <c r="N188" s="183"/>
      <c r="O188" s="183"/>
      <c r="P188" s="184">
        <f>SUM(P189:P195)</f>
        <v>0</v>
      </c>
      <c r="Q188" s="183"/>
      <c r="R188" s="184">
        <f>SUM(R189:R195)</f>
        <v>33.328084120000007</v>
      </c>
      <c r="S188" s="183"/>
      <c r="T188" s="185">
        <f>SUM(T189:T195)</f>
        <v>0</v>
      </c>
      <c r="AR188" s="186" t="s">
        <v>83</v>
      </c>
      <c r="AT188" s="187" t="s">
        <v>74</v>
      </c>
      <c r="AU188" s="187" t="s">
        <v>83</v>
      </c>
      <c r="AY188" s="186" t="s">
        <v>154</v>
      </c>
      <c r="BK188" s="188">
        <f>SUM(BK189:BK195)</f>
        <v>0</v>
      </c>
    </row>
    <row r="189" spans="2:65" s="1" customFormat="1" ht="15" customHeight="1">
      <c r="B189" s="40"/>
      <c r="C189" s="191" t="s">
        <v>292</v>
      </c>
      <c r="D189" s="191" t="s">
        <v>157</v>
      </c>
      <c r="E189" s="192" t="s">
        <v>293</v>
      </c>
      <c r="F189" s="193" t="s">
        <v>294</v>
      </c>
      <c r="G189" s="194" t="s">
        <v>214</v>
      </c>
      <c r="H189" s="195">
        <v>13.093</v>
      </c>
      <c r="I189" s="196"/>
      <c r="J189" s="197">
        <f>ROUND(I189*H189,2)</f>
        <v>0</v>
      </c>
      <c r="K189" s="193" t="s">
        <v>161</v>
      </c>
      <c r="L189" s="60"/>
      <c r="M189" s="198" t="s">
        <v>21</v>
      </c>
      <c r="N189" s="199" t="s">
        <v>46</v>
      </c>
      <c r="O189" s="41"/>
      <c r="P189" s="200">
        <f>O189*H189</f>
        <v>0</v>
      </c>
      <c r="Q189" s="200">
        <v>2.45329</v>
      </c>
      <c r="R189" s="200">
        <f>Q189*H189</f>
        <v>32.120925970000002</v>
      </c>
      <c r="S189" s="200">
        <v>0</v>
      </c>
      <c r="T189" s="201">
        <f>S189*H189</f>
        <v>0</v>
      </c>
      <c r="AR189" s="23" t="s">
        <v>162</v>
      </c>
      <c r="AT189" s="23" t="s">
        <v>157</v>
      </c>
      <c r="AU189" s="23" t="s">
        <v>85</v>
      </c>
      <c r="AY189" s="23" t="s">
        <v>154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23" t="s">
        <v>83</v>
      </c>
      <c r="BK189" s="202">
        <f>ROUND(I189*H189,2)</f>
        <v>0</v>
      </c>
      <c r="BL189" s="23" t="s">
        <v>162</v>
      </c>
      <c r="BM189" s="23" t="s">
        <v>295</v>
      </c>
    </row>
    <row r="190" spans="2:65" s="11" customFormat="1">
      <c r="B190" s="203"/>
      <c r="C190" s="204"/>
      <c r="D190" s="205" t="s">
        <v>164</v>
      </c>
      <c r="E190" s="206" t="s">
        <v>21</v>
      </c>
      <c r="F190" s="207" t="s">
        <v>296</v>
      </c>
      <c r="G190" s="204"/>
      <c r="H190" s="208">
        <v>13.093</v>
      </c>
      <c r="I190" s="209"/>
      <c r="J190" s="204"/>
      <c r="K190" s="204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164</v>
      </c>
      <c r="AU190" s="214" t="s">
        <v>85</v>
      </c>
      <c r="AV190" s="11" t="s">
        <v>85</v>
      </c>
      <c r="AW190" s="11" t="s">
        <v>38</v>
      </c>
      <c r="AX190" s="11" t="s">
        <v>83</v>
      </c>
      <c r="AY190" s="214" t="s">
        <v>154</v>
      </c>
    </row>
    <row r="191" spans="2:65" s="1" customFormat="1" ht="15" customHeight="1">
      <c r="B191" s="40"/>
      <c r="C191" s="191" t="s">
        <v>297</v>
      </c>
      <c r="D191" s="191" t="s">
        <v>157</v>
      </c>
      <c r="E191" s="192" t="s">
        <v>298</v>
      </c>
      <c r="F191" s="193" t="s">
        <v>299</v>
      </c>
      <c r="G191" s="194" t="s">
        <v>160</v>
      </c>
      <c r="H191" s="195">
        <v>87.353999999999999</v>
      </c>
      <c r="I191" s="196"/>
      <c r="J191" s="197">
        <f>ROUND(I191*H191,2)</f>
        <v>0</v>
      </c>
      <c r="K191" s="193" t="s">
        <v>161</v>
      </c>
      <c r="L191" s="60"/>
      <c r="M191" s="198" t="s">
        <v>21</v>
      </c>
      <c r="N191" s="199" t="s">
        <v>46</v>
      </c>
      <c r="O191" s="41"/>
      <c r="P191" s="200">
        <f>O191*H191</f>
        <v>0</v>
      </c>
      <c r="Q191" s="200">
        <v>2.6900000000000001E-3</v>
      </c>
      <c r="R191" s="200">
        <f>Q191*H191</f>
        <v>0.23498226</v>
      </c>
      <c r="S191" s="200">
        <v>0</v>
      </c>
      <c r="T191" s="201">
        <f>S191*H191</f>
        <v>0</v>
      </c>
      <c r="AR191" s="23" t="s">
        <v>162</v>
      </c>
      <c r="AT191" s="23" t="s">
        <v>157</v>
      </c>
      <c r="AU191" s="23" t="s">
        <v>85</v>
      </c>
      <c r="AY191" s="23" t="s">
        <v>154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23" t="s">
        <v>83</v>
      </c>
      <c r="BK191" s="202">
        <f>ROUND(I191*H191,2)</f>
        <v>0</v>
      </c>
      <c r="BL191" s="23" t="s">
        <v>162</v>
      </c>
      <c r="BM191" s="23" t="s">
        <v>300</v>
      </c>
    </row>
    <row r="192" spans="2:65" s="11" customFormat="1">
      <c r="B192" s="203"/>
      <c r="C192" s="204"/>
      <c r="D192" s="205" t="s">
        <v>164</v>
      </c>
      <c r="E192" s="206" t="s">
        <v>21</v>
      </c>
      <c r="F192" s="207" t="s">
        <v>301</v>
      </c>
      <c r="G192" s="204"/>
      <c r="H192" s="208">
        <v>87.353999999999999</v>
      </c>
      <c r="I192" s="209"/>
      <c r="J192" s="204"/>
      <c r="K192" s="204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164</v>
      </c>
      <c r="AU192" s="214" t="s">
        <v>85</v>
      </c>
      <c r="AV192" s="11" t="s">
        <v>85</v>
      </c>
      <c r="AW192" s="11" t="s">
        <v>38</v>
      </c>
      <c r="AX192" s="11" t="s">
        <v>83</v>
      </c>
      <c r="AY192" s="214" t="s">
        <v>154</v>
      </c>
    </row>
    <row r="193" spans="2:65" s="1" customFormat="1" ht="15" customHeight="1">
      <c r="B193" s="40"/>
      <c r="C193" s="191" t="s">
        <v>302</v>
      </c>
      <c r="D193" s="191" t="s">
        <v>157</v>
      </c>
      <c r="E193" s="192" t="s">
        <v>303</v>
      </c>
      <c r="F193" s="193" t="s">
        <v>304</v>
      </c>
      <c r="G193" s="194" t="s">
        <v>160</v>
      </c>
      <c r="H193" s="195">
        <v>87.353999999999999</v>
      </c>
      <c r="I193" s="196"/>
      <c r="J193" s="197">
        <f>ROUND(I193*H193,2)</f>
        <v>0</v>
      </c>
      <c r="K193" s="193" t="s">
        <v>161</v>
      </c>
      <c r="L193" s="60"/>
      <c r="M193" s="198" t="s">
        <v>21</v>
      </c>
      <c r="N193" s="199" t="s">
        <v>46</v>
      </c>
      <c r="O193" s="41"/>
      <c r="P193" s="200">
        <f>O193*H193</f>
        <v>0</v>
      </c>
      <c r="Q193" s="200">
        <v>0</v>
      </c>
      <c r="R193" s="200">
        <f>Q193*H193</f>
        <v>0</v>
      </c>
      <c r="S193" s="200">
        <v>0</v>
      </c>
      <c r="T193" s="201">
        <f>S193*H193</f>
        <v>0</v>
      </c>
      <c r="AR193" s="23" t="s">
        <v>162</v>
      </c>
      <c r="AT193" s="23" t="s">
        <v>157</v>
      </c>
      <c r="AU193" s="23" t="s">
        <v>85</v>
      </c>
      <c r="AY193" s="23" t="s">
        <v>154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23" t="s">
        <v>83</v>
      </c>
      <c r="BK193" s="202">
        <f>ROUND(I193*H193,2)</f>
        <v>0</v>
      </c>
      <c r="BL193" s="23" t="s">
        <v>162</v>
      </c>
      <c r="BM193" s="23" t="s">
        <v>305</v>
      </c>
    </row>
    <row r="194" spans="2:65" s="1" customFormat="1" ht="15" customHeight="1">
      <c r="B194" s="40"/>
      <c r="C194" s="191" t="s">
        <v>306</v>
      </c>
      <c r="D194" s="191" t="s">
        <v>157</v>
      </c>
      <c r="E194" s="192" t="s">
        <v>307</v>
      </c>
      <c r="F194" s="193" t="s">
        <v>308</v>
      </c>
      <c r="G194" s="194" t="s">
        <v>264</v>
      </c>
      <c r="H194" s="195">
        <v>0.91700000000000004</v>
      </c>
      <c r="I194" s="196"/>
      <c r="J194" s="197">
        <f>ROUND(I194*H194,2)</f>
        <v>0</v>
      </c>
      <c r="K194" s="193" t="s">
        <v>161</v>
      </c>
      <c r="L194" s="60"/>
      <c r="M194" s="198" t="s">
        <v>21</v>
      </c>
      <c r="N194" s="199" t="s">
        <v>46</v>
      </c>
      <c r="O194" s="41"/>
      <c r="P194" s="200">
        <f>O194*H194</f>
        <v>0</v>
      </c>
      <c r="Q194" s="200">
        <v>1.0601700000000001</v>
      </c>
      <c r="R194" s="200">
        <f>Q194*H194</f>
        <v>0.97217589000000004</v>
      </c>
      <c r="S194" s="200">
        <v>0</v>
      </c>
      <c r="T194" s="201">
        <f>S194*H194</f>
        <v>0</v>
      </c>
      <c r="AR194" s="23" t="s">
        <v>162</v>
      </c>
      <c r="AT194" s="23" t="s">
        <v>157</v>
      </c>
      <c r="AU194" s="23" t="s">
        <v>85</v>
      </c>
      <c r="AY194" s="23" t="s">
        <v>154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23" t="s">
        <v>83</v>
      </c>
      <c r="BK194" s="202">
        <f>ROUND(I194*H194,2)</f>
        <v>0</v>
      </c>
      <c r="BL194" s="23" t="s">
        <v>162</v>
      </c>
      <c r="BM194" s="23" t="s">
        <v>309</v>
      </c>
    </row>
    <row r="195" spans="2:65" s="11" customFormat="1">
      <c r="B195" s="203"/>
      <c r="C195" s="204"/>
      <c r="D195" s="205" t="s">
        <v>164</v>
      </c>
      <c r="E195" s="206" t="s">
        <v>21</v>
      </c>
      <c r="F195" s="207" t="s">
        <v>310</v>
      </c>
      <c r="G195" s="204"/>
      <c r="H195" s="208">
        <v>0.91700000000000004</v>
      </c>
      <c r="I195" s="209"/>
      <c r="J195" s="204"/>
      <c r="K195" s="204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164</v>
      </c>
      <c r="AU195" s="214" t="s">
        <v>85</v>
      </c>
      <c r="AV195" s="11" t="s">
        <v>85</v>
      </c>
      <c r="AW195" s="11" t="s">
        <v>38</v>
      </c>
      <c r="AX195" s="11" t="s">
        <v>83</v>
      </c>
      <c r="AY195" s="214" t="s">
        <v>154</v>
      </c>
    </row>
    <row r="196" spans="2:65" s="10" customFormat="1" ht="29.85" customHeight="1">
      <c r="B196" s="175"/>
      <c r="C196" s="176"/>
      <c r="D196" s="177" t="s">
        <v>74</v>
      </c>
      <c r="E196" s="189" t="s">
        <v>171</v>
      </c>
      <c r="F196" s="189" t="s">
        <v>311</v>
      </c>
      <c r="G196" s="176"/>
      <c r="H196" s="176"/>
      <c r="I196" s="179"/>
      <c r="J196" s="190">
        <f>BK196</f>
        <v>0</v>
      </c>
      <c r="K196" s="176"/>
      <c r="L196" s="181"/>
      <c r="M196" s="182"/>
      <c r="N196" s="183"/>
      <c r="O196" s="183"/>
      <c r="P196" s="184">
        <f>SUM(P197:P225)</f>
        <v>0</v>
      </c>
      <c r="Q196" s="183"/>
      <c r="R196" s="184">
        <f>SUM(R197:R225)</f>
        <v>18.66383205</v>
      </c>
      <c r="S196" s="183"/>
      <c r="T196" s="185">
        <f>SUM(T197:T225)</f>
        <v>0</v>
      </c>
      <c r="AR196" s="186" t="s">
        <v>83</v>
      </c>
      <c r="AT196" s="187" t="s">
        <v>74</v>
      </c>
      <c r="AU196" s="187" t="s">
        <v>83</v>
      </c>
      <c r="AY196" s="186" t="s">
        <v>154</v>
      </c>
      <c r="BK196" s="188">
        <f>SUM(BK197:BK225)</f>
        <v>0</v>
      </c>
    </row>
    <row r="197" spans="2:65" s="1" customFormat="1" ht="15" customHeight="1">
      <c r="B197" s="40"/>
      <c r="C197" s="191" t="s">
        <v>312</v>
      </c>
      <c r="D197" s="191" t="s">
        <v>157</v>
      </c>
      <c r="E197" s="192" t="s">
        <v>313</v>
      </c>
      <c r="F197" s="193" t="s">
        <v>314</v>
      </c>
      <c r="G197" s="194" t="s">
        <v>214</v>
      </c>
      <c r="H197" s="195">
        <v>2.6240000000000001</v>
      </c>
      <c r="I197" s="196"/>
      <c r="J197" s="197">
        <f>ROUND(I197*H197,2)</f>
        <v>0</v>
      </c>
      <c r="K197" s="193" t="s">
        <v>161</v>
      </c>
      <c r="L197" s="60"/>
      <c r="M197" s="198" t="s">
        <v>21</v>
      </c>
      <c r="N197" s="199" t="s">
        <v>46</v>
      </c>
      <c r="O197" s="41"/>
      <c r="P197" s="200">
        <f>O197*H197</f>
        <v>0</v>
      </c>
      <c r="Q197" s="200">
        <v>1.94302</v>
      </c>
      <c r="R197" s="200">
        <f>Q197*H197</f>
        <v>5.0984844799999998</v>
      </c>
      <c r="S197" s="200">
        <v>0</v>
      </c>
      <c r="T197" s="201">
        <f>S197*H197</f>
        <v>0</v>
      </c>
      <c r="AR197" s="23" t="s">
        <v>162</v>
      </c>
      <c r="AT197" s="23" t="s">
        <v>157</v>
      </c>
      <c r="AU197" s="23" t="s">
        <v>85</v>
      </c>
      <c r="AY197" s="23" t="s">
        <v>154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23" t="s">
        <v>83</v>
      </c>
      <c r="BK197" s="202">
        <f>ROUND(I197*H197,2)</f>
        <v>0</v>
      </c>
      <c r="BL197" s="23" t="s">
        <v>162</v>
      </c>
      <c r="BM197" s="23" t="s">
        <v>315</v>
      </c>
    </row>
    <row r="198" spans="2:65" s="11" customFormat="1">
      <c r="B198" s="203"/>
      <c r="C198" s="204"/>
      <c r="D198" s="205" t="s">
        <v>164</v>
      </c>
      <c r="E198" s="206" t="s">
        <v>21</v>
      </c>
      <c r="F198" s="207" t="s">
        <v>316</v>
      </c>
      <c r="G198" s="204"/>
      <c r="H198" s="208">
        <v>0.13900000000000001</v>
      </c>
      <c r="I198" s="209"/>
      <c r="J198" s="204"/>
      <c r="K198" s="204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164</v>
      </c>
      <c r="AU198" s="214" t="s">
        <v>85</v>
      </c>
      <c r="AV198" s="11" t="s">
        <v>85</v>
      </c>
      <c r="AW198" s="11" t="s">
        <v>38</v>
      </c>
      <c r="AX198" s="11" t="s">
        <v>75</v>
      </c>
      <c r="AY198" s="214" t="s">
        <v>154</v>
      </c>
    </row>
    <row r="199" spans="2:65" s="11" customFormat="1" ht="27">
      <c r="B199" s="203"/>
      <c r="C199" s="204"/>
      <c r="D199" s="205" t="s">
        <v>164</v>
      </c>
      <c r="E199" s="206" t="s">
        <v>21</v>
      </c>
      <c r="F199" s="207" t="s">
        <v>317</v>
      </c>
      <c r="G199" s="204"/>
      <c r="H199" s="208">
        <v>0.83099999999999996</v>
      </c>
      <c r="I199" s="209"/>
      <c r="J199" s="204"/>
      <c r="K199" s="204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164</v>
      </c>
      <c r="AU199" s="214" t="s">
        <v>85</v>
      </c>
      <c r="AV199" s="11" t="s">
        <v>85</v>
      </c>
      <c r="AW199" s="11" t="s">
        <v>38</v>
      </c>
      <c r="AX199" s="11" t="s">
        <v>75</v>
      </c>
      <c r="AY199" s="214" t="s">
        <v>154</v>
      </c>
    </row>
    <row r="200" spans="2:65" s="11" customFormat="1" ht="27">
      <c r="B200" s="203"/>
      <c r="C200" s="204"/>
      <c r="D200" s="205" t="s">
        <v>164</v>
      </c>
      <c r="E200" s="206" t="s">
        <v>21</v>
      </c>
      <c r="F200" s="207" t="s">
        <v>318</v>
      </c>
      <c r="G200" s="204"/>
      <c r="H200" s="208">
        <v>1.6539999999999999</v>
      </c>
      <c r="I200" s="209"/>
      <c r="J200" s="204"/>
      <c r="K200" s="204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164</v>
      </c>
      <c r="AU200" s="214" t="s">
        <v>85</v>
      </c>
      <c r="AV200" s="11" t="s">
        <v>85</v>
      </c>
      <c r="AW200" s="11" t="s">
        <v>38</v>
      </c>
      <c r="AX200" s="11" t="s">
        <v>75</v>
      </c>
      <c r="AY200" s="214" t="s">
        <v>154</v>
      </c>
    </row>
    <row r="201" spans="2:65" s="12" customFormat="1">
      <c r="B201" s="215"/>
      <c r="C201" s="216"/>
      <c r="D201" s="205" t="s">
        <v>164</v>
      </c>
      <c r="E201" s="217" t="s">
        <v>21</v>
      </c>
      <c r="F201" s="218" t="s">
        <v>167</v>
      </c>
      <c r="G201" s="216"/>
      <c r="H201" s="219">
        <v>2.6240000000000001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164</v>
      </c>
      <c r="AU201" s="225" t="s">
        <v>85</v>
      </c>
      <c r="AV201" s="12" t="s">
        <v>162</v>
      </c>
      <c r="AW201" s="12" t="s">
        <v>38</v>
      </c>
      <c r="AX201" s="12" t="s">
        <v>83</v>
      </c>
      <c r="AY201" s="225" t="s">
        <v>154</v>
      </c>
    </row>
    <row r="202" spans="2:65" s="1" customFormat="1" ht="23.85" customHeight="1">
      <c r="B202" s="40"/>
      <c r="C202" s="191" t="s">
        <v>319</v>
      </c>
      <c r="D202" s="191" t="s">
        <v>157</v>
      </c>
      <c r="E202" s="192" t="s">
        <v>320</v>
      </c>
      <c r="F202" s="193" t="s">
        <v>321</v>
      </c>
      <c r="G202" s="194" t="s">
        <v>264</v>
      </c>
      <c r="H202" s="195">
        <v>0.40899999999999997</v>
      </c>
      <c r="I202" s="196"/>
      <c r="J202" s="197">
        <f>ROUND(I202*H202,2)</f>
        <v>0</v>
      </c>
      <c r="K202" s="193" t="s">
        <v>161</v>
      </c>
      <c r="L202" s="60"/>
      <c r="M202" s="198" t="s">
        <v>21</v>
      </c>
      <c r="N202" s="199" t="s">
        <v>46</v>
      </c>
      <c r="O202" s="41"/>
      <c r="P202" s="200">
        <f>O202*H202</f>
        <v>0</v>
      </c>
      <c r="Q202" s="200">
        <v>1.0900000000000001</v>
      </c>
      <c r="R202" s="200">
        <f>Q202*H202</f>
        <v>0.44580999999999998</v>
      </c>
      <c r="S202" s="200">
        <v>0</v>
      </c>
      <c r="T202" s="201">
        <f>S202*H202</f>
        <v>0</v>
      </c>
      <c r="AR202" s="23" t="s">
        <v>162</v>
      </c>
      <c r="AT202" s="23" t="s">
        <v>157</v>
      </c>
      <c r="AU202" s="23" t="s">
        <v>85</v>
      </c>
      <c r="AY202" s="23" t="s">
        <v>154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23" t="s">
        <v>83</v>
      </c>
      <c r="BK202" s="202">
        <f>ROUND(I202*H202,2)</f>
        <v>0</v>
      </c>
      <c r="BL202" s="23" t="s">
        <v>162</v>
      </c>
      <c r="BM202" s="23" t="s">
        <v>322</v>
      </c>
    </row>
    <row r="203" spans="2:65" s="11" customFormat="1">
      <c r="B203" s="203"/>
      <c r="C203" s="204"/>
      <c r="D203" s="205" t="s">
        <v>164</v>
      </c>
      <c r="E203" s="206" t="s">
        <v>21</v>
      </c>
      <c r="F203" s="207" t="s">
        <v>323</v>
      </c>
      <c r="G203" s="204"/>
      <c r="H203" s="208">
        <v>7.6999999999999999E-2</v>
      </c>
      <c r="I203" s="209"/>
      <c r="J203" s="204"/>
      <c r="K203" s="204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164</v>
      </c>
      <c r="AU203" s="214" t="s">
        <v>85</v>
      </c>
      <c r="AV203" s="11" t="s">
        <v>85</v>
      </c>
      <c r="AW203" s="11" t="s">
        <v>38</v>
      </c>
      <c r="AX203" s="11" t="s">
        <v>75</v>
      </c>
      <c r="AY203" s="214" t="s">
        <v>154</v>
      </c>
    </row>
    <row r="204" spans="2:65" s="11" customFormat="1">
      <c r="B204" s="203"/>
      <c r="C204" s="204"/>
      <c r="D204" s="205" t="s">
        <v>164</v>
      </c>
      <c r="E204" s="206" t="s">
        <v>21</v>
      </c>
      <c r="F204" s="207" t="s">
        <v>324</v>
      </c>
      <c r="G204" s="204"/>
      <c r="H204" s="208">
        <v>0.22</v>
      </c>
      <c r="I204" s="209"/>
      <c r="J204" s="204"/>
      <c r="K204" s="204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164</v>
      </c>
      <c r="AU204" s="214" t="s">
        <v>85</v>
      </c>
      <c r="AV204" s="11" t="s">
        <v>85</v>
      </c>
      <c r="AW204" s="11" t="s">
        <v>38</v>
      </c>
      <c r="AX204" s="11" t="s">
        <v>75</v>
      </c>
      <c r="AY204" s="214" t="s">
        <v>154</v>
      </c>
    </row>
    <row r="205" spans="2:65" s="11" customFormat="1">
      <c r="B205" s="203"/>
      <c r="C205" s="204"/>
      <c r="D205" s="205" t="s">
        <v>164</v>
      </c>
      <c r="E205" s="206" t="s">
        <v>21</v>
      </c>
      <c r="F205" s="207" t="s">
        <v>325</v>
      </c>
      <c r="G205" s="204"/>
      <c r="H205" s="208">
        <v>0.112</v>
      </c>
      <c r="I205" s="209"/>
      <c r="J205" s="204"/>
      <c r="K205" s="204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164</v>
      </c>
      <c r="AU205" s="214" t="s">
        <v>85</v>
      </c>
      <c r="AV205" s="11" t="s">
        <v>85</v>
      </c>
      <c r="AW205" s="11" t="s">
        <v>38</v>
      </c>
      <c r="AX205" s="11" t="s">
        <v>75</v>
      </c>
      <c r="AY205" s="214" t="s">
        <v>154</v>
      </c>
    </row>
    <row r="206" spans="2:65" s="12" customFormat="1">
      <c r="B206" s="215"/>
      <c r="C206" s="216"/>
      <c r="D206" s="205" t="s">
        <v>164</v>
      </c>
      <c r="E206" s="217" t="s">
        <v>21</v>
      </c>
      <c r="F206" s="218" t="s">
        <v>167</v>
      </c>
      <c r="G206" s="216"/>
      <c r="H206" s="219">
        <v>0.40899999999999997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164</v>
      </c>
      <c r="AU206" s="225" t="s">
        <v>85</v>
      </c>
      <c r="AV206" s="12" t="s">
        <v>162</v>
      </c>
      <c r="AW206" s="12" t="s">
        <v>38</v>
      </c>
      <c r="AX206" s="12" t="s">
        <v>83</v>
      </c>
      <c r="AY206" s="225" t="s">
        <v>154</v>
      </c>
    </row>
    <row r="207" spans="2:65" s="1" customFormat="1" ht="23.85" customHeight="1">
      <c r="B207" s="40"/>
      <c r="C207" s="191" t="s">
        <v>326</v>
      </c>
      <c r="D207" s="191" t="s">
        <v>157</v>
      </c>
      <c r="E207" s="192" t="s">
        <v>327</v>
      </c>
      <c r="F207" s="193" t="s">
        <v>328</v>
      </c>
      <c r="G207" s="194" t="s">
        <v>201</v>
      </c>
      <c r="H207" s="195">
        <v>2.7</v>
      </c>
      <c r="I207" s="196"/>
      <c r="J207" s="197">
        <f>ROUND(I207*H207,2)</f>
        <v>0</v>
      </c>
      <c r="K207" s="193" t="s">
        <v>161</v>
      </c>
      <c r="L207" s="60"/>
      <c r="M207" s="198" t="s">
        <v>21</v>
      </c>
      <c r="N207" s="199" t="s">
        <v>46</v>
      </c>
      <c r="O207" s="41"/>
      <c r="P207" s="200">
        <f>O207*H207</f>
        <v>0</v>
      </c>
      <c r="Q207" s="200">
        <v>0.12064</v>
      </c>
      <c r="R207" s="200">
        <f>Q207*H207</f>
        <v>0.32572800000000002</v>
      </c>
      <c r="S207" s="200">
        <v>0</v>
      </c>
      <c r="T207" s="201">
        <f>S207*H207</f>
        <v>0</v>
      </c>
      <c r="AR207" s="23" t="s">
        <v>162</v>
      </c>
      <c r="AT207" s="23" t="s">
        <v>157</v>
      </c>
      <c r="AU207" s="23" t="s">
        <v>85</v>
      </c>
      <c r="AY207" s="23" t="s">
        <v>154</v>
      </c>
      <c r="BE207" s="202">
        <f>IF(N207="základní",J207,0)</f>
        <v>0</v>
      </c>
      <c r="BF207" s="202">
        <f>IF(N207="snížená",J207,0)</f>
        <v>0</v>
      </c>
      <c r="BG207" s="202">
        <f>IF(N207="zákl. přenesená",J207,0)</f>
        <v>0</v>
      </c>
      <c r="BH207" s="202">
        <f>IF(N207="sníž. přenesená",J207,0)</f>
        <v>0</v>
      </c>
      <c r="BI207" s="202">
        <f>IF(N207="nulová",J207,0)</f>
        <v>0</v>
      </c>
      <c r="BJ207" s="23" t="s">
        <v>83</v>
      </c>
      <c r="BK207" s="202">
        <f>ROUND(I207*H207,2)</f>
        <v>0</v>
      </c>
      <c r="BL207" s="23" t="s">
        <v>162</v>
      </c>
      <c r="BM207" s="23" t="s">
        <v>329</v>
      </c>
    </row>
    <row r="208" spans="2:65" s="11" customFormat="1">
      <c r="B208" s="203"/>
      <c r="C208" s="204"/>
      <c r="D208" s="205" t="s">
        <v>164</v>
      </c>
      <c r="E208" s="206" t="s">
        <v>21</v>
      </c>
      <c r="F208" s="207" t="s">
        <v>330</v>
      </c>
      <c r="G208" s="204"/>
      <c r="H208" s="208">
        <v>2.7</v>
      </c>
      <c r="I208" s="209"/>
      <c r="J208" s="204"/>
      <c r="K208" s="204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164</v>
      </c>
      <c r="AU208" s="214" t="s">
        <v>85</v>
      </c>
      <c r="AV208" s="11" t="s">
        <v>85</v>
      </c>
      <c r="AW208" s="11" t="s">
        <v>38</v>
      </c>
      <c r="AX208" s="11" t="s">
        <v>83</v>
      </c>
      <c r="AY208" s="214" t="s">
        <v>154</v>
      </c>
    </row>
    <row r="209" spans="2:65" s="1" customFormat="1" ht="15" customHeight="1">
      <c r="B209" s="40"/>
      <c r="C209" s="236" t="s">
        <v>331</v>
      </c>
      <c r="D209" s="236" t="s">
        <v>332</v>
      </c>
      <c r="E209" s="237" t="s">
        <v>333</v>
      </c>
      <c r="F209" s="238" t="s">
        <v>334</v>
      </c>
      <c r="G209" s="239" t="s">
        <v>335</v>
      </c>
      <c r="H209" s="240">
        <v>16</v>
      </c>
      <c r="I209" s="241"/>
      <c r="J209" s="242">
        <f>ROUND(I209*H209,2)</f>
        <v>0</v>
      </c>
      <c r="K209" s="238" t="s">
        <v>161</v>
      </c>
      <c r="L209" s="243"/>
      <c r="M209" s="244" t="s">
        <v>21</v>
      </c>
      <c r="N209" s="245" t="s">
        <v>46</v>
      </c>
      <c r="O209" s="41"/>
      <c r="P209" s="200">
        <f>O209*H209</f>
        <v>0</v>
      </c>
      <c r="Q209" s="200">
        <v>1.8499999999999999E-2</v>
      </c>
      <c r="R209" s="200">
        <f>Q209*H209</f>
        <v>0.29599999999999999</v>
      </c>
      <c r="S209" s="200">
        <v>0</v>
      </c>
      <c r="T209" s="201">
        <f>S209*H209</f>
        <v>0</v>
      </c>
      <c r="AR209" s="23" t="s">
        <v>193</v>
      </c>
      <c r="AT209" s="23" t="s">
        <v>332</v>
      </c>
      <c r="AU209" s="23" t="s">
        <v>85</v>
      </c>
      <c r="AY209" s="23" t="s">
        <v>154</v>
      </c>
      <c r="BE209" s="202">
        <f>IF(N209="základní",J209,0)</f>
        <v>0</v>
      </c>
      <c r="BF209" s="202">
        <f>IF(N209="snížená",J209,0)</f>
        <v>0</v>
      </c>
      <c r="BG209" s="202">
        <f>IF(N209="zákl. přenesená",J209,0)</f>
        <v>0</v>
      </c>
      <c r="BH209" s="202">
        <f>IF(N209="sníž. přenesená",J209,0)</f>
        <v>0</v>
      </c>
      <c r="BI209" s="202">
        <f>IF(N209="nulová",J209,0)</f>
        <v>0</v>
      </c>
      <c r="BJ209" s="23" t="s">
        <v>83</v>
      </c>
      <c r="BK209" s="202">
        <f>ROUND(I209*H209,2)</f>
        <v>0</v>
      </c>
      <c r="BL209" s="23" t="s">
        <v>162</v>
      </c>
      <c r="BM209" s="23" t="s">
        <v>336</v>
      </c>
    </row>
    <row r="210" spans="2:65" s="11" customFormat="1">
      <c r="B210" s="203"/>
      <c r="C210" s="204"/>
      <c r="D210" s="205" t="s">
        <v>164</v>
      </c>
      <c r="E210" s="206" t="s">
        <v>21</v>
      </c>
      <c r="F210" s="207" t="s">
        <v>337</v>
      </c>
      <c r="G210" s="204"/>
      <c r="H210" s="208">
        <v>16</v>
      </c>
      <c r="I210" s="209"/>
      <c r="J210" s="204"/>
      <c r="K210" s="204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164</v>
      </c>
      <c r="AU210" s="214" t="s">
        <v>85</v>
      </c>
      <c r="AV210" s="11" t="s">
        <v>85</v>
      </c>
      <c r="AW210" s="11" t="s">
        <v>38</v>
      </c>
      <c r="AX210" s="11" t="s">
        <v>83</v>
      </c>
      <c r="AY210" s="214" t="s">
        <v>154</v>
      </c>
    </row>
    <row r="211" spans="2:65" s="1" customFormat="1" ht="23.85" customHeight="1">
      <c r="B211" s="40"/>
      <c r="C211" s="191" t="s">
        <v>338</v>
      </c>
      <c r="D211" s="191" t="s">
        <v>157</v>
      </c>
      <c r="E211" s="192" t="s">
        <v>339</v>
      </c>
      <c r="F211" s="193" t="s">
        <v>340</v>
      </c>
      <c r="G211" s="194" t="s">
        <v>201</v>
      </c>
      <c r="H211" s="195">
        <v>14.3</v>
      </c>
      <c r="I211" s="196"/>
      <c r="J211" s="197">
        <f>ROUND(I211*H211,2)</f>
        <v>0</v>
      </c>
      <c r="K211" s="193" t="s">
        <v>161</v>
      </c>
      <c r="L211" s="60"/>
      <c r="M211" s="198" t="s">
        <v>21</v>
      </c>
      <c r="N211" s="199" t="s">
        <v>46</v>
      </c>
      <c r="O211" s="41"/>
      <c r="P211" s="200">
        <f>O211*H211</f>
        <v>0</v>
      </c>
      <c r="Q211" s="200">
        <v>0.24127000000000001</v>
      </c>
      <c r="R211" s="200">
        <f>Q211*H211</f>
        <v>3.4501610000000005</v>
      </c>
      <c r="S211" s="200">
        <v>0</v>
      </c>
      <c r="T211" s="201">
        <f>S211*H211</f>
        <v>0</v>
      </c>
      <c r="AR211" s="23" t="s">
        <v>162</v>
      </c>
      <c r="AT211" s="23" t="s">
        <v>157</v>
      </c>
      <c r="AU211" s="23" t="s">
        <v>85</v>
      </c>
      <c r="AY211" s="23" t="s">
        <v>154</v>
      </c>
      <c r="BE211" s="202">
        <f>IF(N211="základní",J211,0)</f>
        <v>0</v>
      </c>
      <c r="BF211" s="202">
        <f>IF(N211="snížená",J211,0)</f>
        <v>0</v>
      </c>
      <c r="BG211" s="202">
        <f>IF(N211="zákl. přenesená",J211,0)</f>
        <v>0</v>
      </c>
      <c r="BH211" s="202">
        <f>IF(N211="sníž. přenesená",J211,0)</f>
        <v>0</v>
      </c>
      <c r="BI211" s="202">
        <f>IF(N211="nulová",J211,0)</f>
        <v>0</v>
      </c>
      <c r="BJ211" s="23" t="s">
        <v>83</v>
      </c>
      <c r="BK211" s="202">
        <f>ROUND(I211*H211,2)</f>
        <v>0</v>
      </c>
      <c r="BL211" s="23" t="s">
        <v>162</v>
      </c>
      <c r="BM211" s="23" t="s">
        <v>341</v>
      </c>
    </row>
    <row r="212" spans="2:65" s="11" customFormat="1">
      <c r="B212" s="203"/>
      <c r="C212" s="204"/>
      <c r="D212" s="205" t="s">
        <v>164</v>
      </c>
      <c r="E212" s="206" t="s">
        <v>21</v>
      </c>
      <c r="F212" s="207" t="s">
        <v>342</v>
      </c>
      <c r="G212" s="204"/>
      <c r="H212" s="208">
        <v>14.3</v>
      </c>
      <c r="I212" s="209"/>
      <c r="J212" s="204"/>
      <c r="K212" s="204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164</v>
      </c>
      <c r="AU212" s="214" t="s">
        <v>85</v>
      </c>
      <c r="AV212" s="11" t="s">
        <v>85</v>
      </c>
      <c r="AW212" s="11" t="s">
        <v>38</v>
      </c>
      <c r="AX212" s="11" t="s">
        <v>83</v>
      </c>
      <c r="AY212" s="214" t="s">
        <v>154</v>
      </c>
    </row>
    <row r="213" spans="2:65" s="1" customFormat="1" ht="15" customHeight="1">
      <c r="B213" s="40"/>
      <c r="C213" s="236" t="s">
        <v>343</v>
      </c>
      <c r="D213" s="236" t="s">
        <v>332</v>
      </c>
      <c r="E213" s="237" t="s">
        <v>344</v>
      </c>
      <c r="F213" s="238" t="s">
        <v>345</v>
      </c>
      <c r="G213" s="239" t="s">
        <v>335</v>
      </c>
      <c r="H213" s="240">
        <v>82</v>
      </c>
      <c r="I213" s="241"/>
      <c r="J213" s="242">
        <f>ROUND(I213*H213,2)</f>
        <v>0</v>
      </c>
      <c r="K213" s="238" t="s">
        <v>161</v>
      </c>
      <c r="L213" s="243"/>
      <c r="M213" s="244" t="s">
        <v>21</v>
      </c>
      <c r="N213" s="245" t="s">
        <v>46</v>
      </c>
      <c r="O213" s="41"/>
      <c r="P213" s="200">
        <f>O213*H213</f>
        <v>0</v>
      </c>
      <c r="Q213" s="200">
        <v>2.6499999999999999E-2</v>
      </c>
      <c r="R213" s="200">
        <f>Q213*H213</f>
        <v>2.173</v>
      </c>
      <c r="S213" s="200">
        <v>0</v>
      </c>
      <c r="T213" s="201">
        <f>S213*H213</f>
        <v>0</v>
      </c>
      <c r="AR213" s="23" t="s">
        <v>193</v>
      </c>
      <c r="AT213" s="23" t="s">
        <v>332</v>
      </c>
      <c r="AU213" s="23" t="s">
        <v>85</v>
      </c>
      <c r="AY213" s="23" t="s">
        <v>154</v>
      </c>
      <c r="BE213" s="202">
        <f>IF(N213="základní",J213,0)</f>
        <v>0</v>
      </c>
      <c r="BF213" s="202">
        <f>IF(N213="snížená",J213,0)</f>
        <v>0</v>
      </c>
      <c r="BG213" s="202">
        <f>IF(N213="zákl. přenesená",J213,0)</f>
        <v>0</v>
      </c>
      <c r="BH213" s="202">
        <f>IF(N213="sníž. přenesená",J213,0)</f>
        <v>0</v>
      </c>
      <c r="BI213" s="202">
        <f>IF(N213="nulová",J213,0)</f>
        <v>0</v>
      </c>
      <c r="BJ213" s="23" t="s">
        <v>83</v>
      </c>
      <c r="BK213" s="202">
        <f>ROUND(I213*H213,2)</f>
        <v>0</v>
      </c>
      <c r="BL213" s="23" t="s">
        <v>162</v>
      </c>
      <c r="BM213" s="23" t="s">
        <v>346</v>
      </c>
    </row>
    <row r="214" spans="2:65" s="11" customFormat="1">
      <c r="B214" s="203"/>
      <c r="C214" s="204"/>
      <c r="D214" s="205" t="s">
        <v>164</v>
      </c>
      <c r="E214" s="206" t="s">
        <v>21</v>
      </c>
      <c r="F214" s="207" t="s">
        <v>347</v>
      </c>
      <c r="G214" s="204"/>
      <c r="H214" s="208">
        <v>82</v>
      </c>
      <c r="I214" s="209"/>
      <c r="J214" s="204"/>
      <c r="K214" s="204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164</v>
      </c>
      <c r="AU214" s="214" t="s">
        <v>85</v>
      </c>
      <c r="AV214" s="11" t="s">
        <v>85</v>
      </c>
      <c r="AW214" s="11" t="s">
        <v>38</v>
      </c>
      <c r="AX214" s="11" t="s">
        <v>83</v>
      </c>
      <c r="AY214" s="214" t="s">
        <v>154</v>
      </c>
    </row>
    <row r="215" spans="2:65" s="1" customFormat="1" ht="23.85" customHeight="1">
      <c r="B215" s="40"/>
      <c r="C215" s="191" t="s">
        <v>348</v>
      </c>
      <c r="D215" s="191" t="s">
        <v>157</v>
      </c>
      <c r="E215" s="192" t="s">
        <v>349</v>
      </c>
      <c r="F215" s="193" t="s">
        <v>350</v>
      </c>
      <c r="G215" s="194" t="s">
        <v>160</v>
      </c>
      <c r="H215" s="195">
        <v>2.5779999999999998</v>
      </c>
      <c r="I215" s="196"/>
      <c r="J215" s="197">
        <f>ROUND(I215*H215,2)</f>
        <v>0</v>
      </c>
      <c r="K215" s="193" t="s">
        <v>161</v>
      </c>
      <c r="L215" s="60"/>
      <c r="M215" s="198" t="s">
        <v>21</v>
      </c>
      <c r="N215" s="199" t="s">
        <v>46</v>
      </c>
      <c r="O215" s="41"/>
      <c r="P215" s="200">
        <f>O215*H215</f>
        <v>0</v>
      </c>
      <c r="Q215" s="200">
        <v>6.9169999999999995E-2</v>
      </c>
      <c r="R215" s="200">
        <f>Q215*H215</f>
        <v>0.17832025999999998</v>
      </c>
      <c r="S215" s="200">
        <v>0</v>
      </c>
      <c r="T215" s="201">
        <f>S215*H215</f>
        <v>0</v>
      </c>
      <c r="AR215" s="23" t="s">
        <v>162</v>
      </c>
      <c r="AT215" s="23" t="s">
        <v>157</v>
      </c>
      <c r="AU215" s="23" t="s">
        <v>85</v>
      </c>
      <c r="AY215" s="23" t="s">
        <v>154</v>
      </c>
      <c r="BE215" s="202">
        <f>IF(N215="základní",J215,0)</f>
        <v>0</v>
      </c>
      <c r="BF215" s="202">
        <f>IF(N215="snížená",J215,0)</f>
        <v>0</v>
      </c>
      <c r="BG215" s="202">
        <f>IF(N215="zákl. přenesená",J215,0)</f>
        <v>0</v>
      </c>
      <c r="BH215" s="202">
        <f>IF(N215="sníž. přenesená",J215,0)</f>
        <v>0</v>
      </c>
      <c r="BI215" s="202">
        <f>IF(N215="nulová",J215,0)</f>
        <v>0</v>
      </c>
      <c r="BJ215" s="23" t="s">
        <v>83</v>
      </c>
      <c r="BK215" s="202">
        <f>ROUND(I215*H215,2)</f>
        <v>0</v>
      </c>
      <c r="BL215" s="23" t="s">
        <v>162</v>
      </c>
      <c r="BM215" s="23" t="s">
        <v>351</v>
      </c>
    </row>
    <row r="216" spans="2:65" s="11" customFormat="1">
      <c r="B216" s="203"/>
      <c r="C216" s="204"/>
      <c r="D216" s="205" t="s">
        <v>164</v>
      </c>
      <c r="E216" s="206" t="s">
        <v>21</v>
      </c>
      <c r="F216" s="207" t="s">
        <v>352</v>
      </c>
      <c r="G216" s="204"/>
      <c r="H216" s="208">
        <v>2.5779999999999998</v>
      </c>
      <c r="I216" s="209"/>
      <c r="J216" s="204"/>
      <c r="K216" s="204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164</v>
      </c>
      <c r="AU216" s="214" t="s">
        <v>85</v>
      </c>
      <c r="AV216" s="11" t="s">
        <v>85</v>
      </c>
      <c r="AW216" s="11" t="s">
        <v>38</v>
      </c>
      <c r="AX216" s="11" t="s">
        <v>83</v>
      </c>
      <c r="AY216" s="214" t="s">
        <v>154</v>
      </c>
    </row>
    <row r="217" spans="2:65" s="1" customFormat="1" ht="23.85" customHeight="1">
      <c r="B217" s="40"/>
      <c r="C217" s="191" t="s">
        <v>353</v>
      </c>
      <c r="D217" s="191" t="s">
        <v>157</v>
      </c>
      <c r="E217" s="192" t="s">
        <v>354</v>
      </c>
      <c r="F217" s="193" t="s">
        <v>355</v>
      </c>
      <c r="G217" s="194" t="s">
        <v>160</v>
      </c>
      <c r="H217" s="195">
        <v>61.158999999999999</v>
      </c>
      <c r="I217" s="196"/>
      <c r="J217" s="197">
        <f>ROUND(I217*H217,2)</f>
        <v>0</v>
      </c>
      <c r="K217" s="193" t="s">
        <v>161</v>
      </c>
      <c r="L217" s="60"/>
      <c r="M217" s="198" t="s">
        <v>21</v>
      </c>
      <c r="N217" s="199" t="s">
        <v>46</v>
      </c>
      <c r="O217" s="41"/>
      <c r="P217" s="200">
        <f>O217*H217</f>
        <v>0</v>
      </c>
      <c r="Q217" s="200">
        <v>0.10324999999999999</v>
      </c>
      <c r="R217" s="200">
        <f>Q217*H217</f>
        <v>6.3146667499999998</v>
      </c>
      <c r="S217" s="200">
        <v>0</v>
      </c>
      <c r="T217" s="201">
        <f>S217*H217</f>
        <v>0</v>
      </c>
      <c r="AR217" s="23" t="s">
        <v>162</v>
      </c>
      <c r="AT217" s="23" t="s">
        <v>157</v>
      </c>
      <c r="AU217" s="23" t="s">
        <v>85</v>
      </c>
      <c r="AY217" s="23" t="s">
        <v>154</v>
      </c>
      <c r="BE217" s="202">
        <f>IF(N217="základní",J217,0)</f>
        <v>0</v>
      </c>
      <c r="BF217" s="202">
        <f>IF(N217="snížená",J217,0)</f>
        <v>0</v>
      </c>
      <c r="BG217" s="202">
        <f>IF(N217="zákl. přenesená",J217,0)</f>
        <v>0</v>
      </c>
      <c r="BH217" s="202">
        <f>IF(N217="sníž. přenesená",J217,0)</f>
        <v>0</v>
      </c>
      <c r="BI217" s="202">
        <f>IF(N217="nulová",J217,0)</f>
        <v>0</v>
      </c>
      <c r="BJ217" s="23" t="s">
        <v>83</v>
      </c>
      <c r="BK217" s="202">
        <f>ROUND(I217*H217,2)</f>
        <v>0</v>
      </c>
      <c r="BL217" s="23" t="s">
        <v>162</v>
      </c>
      <c r="BM217" s="23" t="s">
        <v>356</v>
      </c>
    </row>
    <row r="218" spans="2:65" s="11" customFormat="1" ht="27">
      <c r="B218" s="203"/>
      <c r="C218" s="204"/>
      <c r="D218" s="205" t="s">
        <v>164</v>
      </c>
      <c r="E218" s="206" t="s">
        <v>21</v>
      </c>
      <c r="F218" s="207" t="s">
        <v>357</v>
      </c>
      <c r="G218" s="204"/>
      <c r="H218" s="208">
        <v>67.194999999999993</v>
      </c>
      <c r="I218" s="209"/>
      <c r="J218" s="204"/>
      <c r="K218" s="204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164</v>
      </c>
      <c r="AU218" s="214" t="s">
        <v>85</v>
      </c>
      <c r="AV218" s="11" t="s">
        <v>85</v>
      </c>
      <c r="AW218" s="11" t="s">
        <v>38</v>
      </c>
      <c r="AX218" s="11" t="s">
        <v>75</v>
      </c>
      <c r="AY218" s="214" t="s">
        <v>154</v>
      </c>
    </row>
    <row r="219" spans="2:65" s="11" customFormat="1">
      <c r="B219" s="203"/>
      <c r="C219" s="204"/>
      <c r="D219" s="205" t="s">
        <v>164</v>
      </c>
      <c r="E219" s="206" t="s">
        <v>21</v>
      </c>
      <c r="F219" s="207" t="s">
        <v>358</v>
      </c>
      <c r="G219" s="204"/>
      <c r="H219" s="208">
        <v>-6.0359999999999996</v>
      </c>
      <c r="I219" s="209"/>
      <c r="J219" s="204"/>
      <c r="K219" s="204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164</v>
      </c>
      <c r="AU219" s="214" t="s">
        <v>85</v>
      </c>
      <c r="AV219" s="11" t="s">
        <v>85</v>
      </c>
      <c r="AW219" s="11" t="s">
        <v>38</v>
      </c>
      <c r="AX219" s="11" t="s">
        <v>75</v>
      </c>
      <c r="AY219" s="214" t="s">
        <v>154</v>
      </c>
    </row>
    <row r="220" spans="2:65" s="12" customFormat="1">
      <c r="B220" s="215"/>
      <c r="C220" s="216"/>
      <c r="D220" s="205" t="s">
        <v>164</v>
      </c>
      <c r="E220" s="217" t="s">
        <v>21</v>
      </c>
      <c r="F220" s="218" t="s">
        <v>167</v>
      </c>
      <c r="G220" s="216"/>
      <c r="H220" s="219">
        <v>61.158999999999999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164</v>
      </c>
      <c r="AU220" s="225" t="s">
        <v>85</v>
      </c>
      <c r="AV220" s="12" t="s">
        <v>162</v>
      </c>
      <c r="AW220" s="12" t="s">
        <v>38</v>
      </c>
      <c r="AX220" s="12" t="s">
        <v>83</v>
      </c>
      <c r="AY220" s="225" t="s">
        <v>154</v>
      </c>
    </row>
    <row r="221" spans="2:65" s="1" customFormat="1" ht="23.85" customHeight="1">
      <c r="B221" s="40"/>
      <c r="C221" s="191" t="s">
        <v>359</v>
      </c>
      <c r="D221" s="191" t="s">
        <v>157</v>
      </c>
      <c r="E221" s="192" t="s">
        <v>360</v>
      </c>
      <c r="F221" s="193" t="s">
        <v>361</v>
      </c>
      <c r="G221" s="194" t="s">
        <v>160</v>
      </c>
      <c r="H221" s="195">
        <v>2.1419999999999999</v>
      </c>
      <c r="I221" s="196"/>
      <c r="J221" s="197">
        <f>ROUND(I221*H221,2)</f>
        <v>0</v>
      </c>
      <c r="K221" s="193" t="s">
        <v>161</v>
      </c>
      <c r="L221" s="60"/>
      <c r="M221" s="198" t="s">
        <v>21</v>
      </c>
      <c r="N221" s="199" t="s">
        <v>46</v>
      </c>
      <c r="O221" s="41"/>
      <c r="P221" s="200">
        <f>O221*H221</f>
        <v>0</v>
      </c>
      <c r="Q221" s="200">
        <v>0.17818000000000001</v>
      </c>
      <c r="R221" s="200">
        <f>Q221*H221</f>
        <v>0.38166156000000001</v>
      </c>
      <c r="S221" s="200">
        <v>0</v>
      </c>
      <c r="T221" s="201">
        <f>S221*H221</f>
        <v>0</v>
      </c>
      <c r="AR221" s="23" t="s">
        <v>162</v>
      </c>
      <c r="AT221" s="23" t="s">
        <v>157</v>
      </c>
      <c r="AU221" s="23" t="s">
        <v>85</v>
      </c>
      <c r="AY221" s="23" t="s">
        <v>154</v>
      </c>
      <c r="BE221" s="202">
        <f>IF(N221="základní",J221,0)</f>
        <v>0</v>
      </c>
      <c r="BF221" s="202">
        <f>IF(N221="snížená",J221,0)</f>
        <v>0</v>
      </c>
      <c r="BG221" s="202">
        <f>IF(N221="zákl. přenesená",J221,0)</f>
        <v>0</v>
      </c>
      <c r="BH221" s="202">
        <f>IF(N221="sníž. přenesená",J221,0)</f>
        <v>0</v>
      </c>
      <c r="BI221" s="202">
        <f>IF(N221="nulová",J221,0)</f>
        <v>0</v>
      </c>
      <c r="BJ221" s="23" t="s">
        <v>83</v>
      </c>
      <c r="BK221" s="202">
        <f>ROUND(I221*H221,2)</f>
        <v>0</v>
      </c>
      <c r="BL221" s="23" t="s">
        <v>162</v>
      </c>
      <c r="BM221" s="23" t="s">
        <v>362</v>
      </c>
    </row>
    <row r="222" spans="2:65" s="11" customFormat="1">
      <c r="B222" s="203"/>
      <c r="C222" s="204"/>
      <c r="D222" s="205" t="s">
        <v>164</v>
      </c>
      <c r="E222" s="206" t="s">
        <v>21</v>
      </c>
      <c r="F222" s="207" t="s">
        <v>363</v>
      </c>
      <c r="G222" s="204"/>
      <c r="H222" s="208">
        <v>0.504</v>
      </c>
      <c r="I222" s="209"/>
      <c r="J222" s="204"/>
      <c r="K222" s="204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164</v>
      </c>
      <c r="AU222" s="214" t="s">
        <v>85</v>
      </c>
      <c r="AV222" s="11" t="s">
        <v>85</v>
      </c>
      <c r="AW222" s="11" t="s">
        <v>38</v>
      </c>
      <c r="AX222" s="11" t="s">
        <v>75</v>
      </c>
      <c r="AY222" s="214" t="s">
        <v>154</v>
      </c>
    </row>
    <row r="223" spans="2:65" s="11" customFormat="1">
      <c r="B223" s="203"/>
      <c r="C223" s="204"/>
      <c r="D223" s="205" t="s">
        <v>164</v>
      </c>
      <c r="E223" s="206" t="s">
        <v>21</v>
      </c>
      <c r="F223" s="207" t="s">
        <v>364</v>
      </c>
      <c r="G223" s="204"/>
      <c r="H223" s="208">
        <v>0.64400000000000002</v>
      </c>
      <c r="I223" s="209"/>
      <c r="J223" s="204"/>
      <c r="K223" s="204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164</v>
      </c>
      <c r="AU223" s="214" t="s">
        <v>85</v>
      </c>
      <c r="AV223" s="11" t="s">
        <v>85</v>
      </c>
      <c r="AW223" s="11" t="s">
        <v>38</v>
      </c>
      <c r="AX223" s="11" t="s">
        <v>75</v>
      </c>
      <c r="AY223" s="214" t="s">
        <v>154</v>
      </c>
    </row>
    <row r="224" spans="2:65" s="11" customFormat="1">
      <c r="B224" s="203"/>
      <c r="C224" s="204"/>
      <c r="D224" s="205" t="s">
        <v>164</v>
      </c>
      <c r="E224" s="206" t="s">
        <v>21</v>
      </c>
      <c r="F224" s="207" t="s">
        <v>365</v>
      </c>
      <c r="G224" s="204"/>
      <c r="H224" s="208">
        <v>0.99399999999999999</v>
      </c>
      <c r="I224" s="209"/>
      <c r="J224" s="204"/>
      <c r="K224" s="204"/>
      <c r="L224" s="210"/>
      <c r="M224" s="211"/>
      <c r="N224" s="212"/>
      <c r="O224" s="212"/>
      <c r="P224" s="212"/>
      <c r="Q224" s="212"/>
      <c r="R224" s="212"/>
      <c r="S224" s="212"/>
      <c r="T224" s="213"/>
      <c r="AT224" s="214" t="s">
        <v>164</v>
      </c>
      <c r="AU224" s="214" t="s">
        <v>85</v>
      </c>
      <c r="AV224" s="11" t="s">
        <v>85</v>
      </c>
      <c r="AW224" s="11" t="s">
        <v>38</v>
      </c>
      <c r="AX224" s="11" t="s">
        <v>75</v>
      </c>
      <c r="AY224" s="214" t="s">
        <v>154</v>
      </c>
    </row>
    <row r="225" spans="2:65" s="12" customFormat="1">
      <c r="B225" s="215"/>
      <c r="C225" s="216"/>
      <c r="D225" s="205" t="s">
        <v>164</v>
      </c>
      <c r="E225" s="217" t="s">
        <v>21</v>
      </c>
      <c r="F225" s="218" t="s">
        <v>167</v>
      </c>
      <c r="G225" s="216"/>
      <c r="H225" s="219">
        <v>2.1419999999999999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164</v>
      </c>
      <c r="AU225" s="225" t="s">
        <v>85</v>
      </c>
      <c r="AV225" s="12" t="s">
        <v>162</v>
      </c>
      <c r="AW225" s="12" t="s">
        <v>38</v>
      </c>
      <c r="AX225" s="12" t="s">
        <v>83</v>
      </c>
      <c r="AY225" s="225" t="s">
        <v>154</v>
      </c>
    </row>
    <row r="226" spans="2:65" s="10" customFormat="1" ht="29.85" customHeight="1">
      <c r="B226" s="175"/>
      <c r="C226" s="176"/>
      <c r="D226" s="177" t="s">
        <v>74</v>
      </c>
      <c r="E226" s="189" t="s">
        <v>162</v>
      </c>
      <c r="F226" s="189" t="s">
        <v>366</v>
      </c>
      <c r="G226" s="176"/>
      <c r="H226" s="176"/>
      <c r="I226" s="179"/>
      <c r="J226" s="190">
        <f>BK226</f>
        <v>0</v>
      </c>
      <c r="K226" s="176"/>
      <c r="L226" s="181"/>
      <c r="M226" s="182"/>
      <c r="N226" s="183"/>
      <c r="O226" s="183"/>
      <c r="P226" s="184">
        <f>SUM(P227:P237)</f>
        <v>0</v>
      </c>
      <c r="Q226" s="183"/>
      <c r="R226" s="184">
        <f>SUM(R227:R237)</f>
        <v>1.95994063</v>
      </c>
      <c r="S226" s="183"/>
      <c r="T226" s="185">
        <f>SUM(T227:T237)</f>
        <v>0</v>
      </c>
      <c r="AR226" s="186" t="s">
        <v>83</v>
      </c>
      <c r="AT226" s="187" t="s">
        <v>74</v>
      </c>
      <c r="AU226" s="187" t="s">
        <v>83</v>
      </c>
      <c r="AY226" s="186" t="s">
        <v>154</v>
      </c>
      <c r="BK226" s="188">
        <f>SUM(BK227:BK237)</f>
        <v>0</v>
      </c>
    </row>
    <row r="227" spans="2:65" s="1" customFormat="1" ht="15" customHeight="1">
      <c r="B227" s="40"/>
      <c r="C227" s="191" t="s">
        <v>367</v>
      </c>
      <c r="D227" s="191" t="s">
        <v>157</v>
      </c>
      <c r="E227" s="192" t="s">
        <v>368</v>
      </c>
      <c r="F227" s="193" t="s">
        <v>369</v>
      </c>
      <c r="G227" s="194" t="s">
        <v>335</v>
      </c>
      <c r="H227" s="195">
        <v>14</v>
      </c>
      <c r="I227" s="196"/>
      <c r="J227" s="197">
        <f>ROUND(I227*H227,2)</f>
        <v>0</v>
      </c>
      <c r="K227" s="193" t="s">
        <v>161</v>
      </c>
      <c r="L227" s="60"/>
      <c r="M227" s="198" t="s">
        <v>21</v>
      </c>
      <c r="N227" s="199" t="s">
        <v>46</v>
      </c>
      <c r="O227" s="41"/>
      <c r="P227" s="200">
        <f>O227*H227</f>
        <v>0</v>
      </c>
      <c r="Q227" s="200">
        <v>2.2780000000000002E-2</v>
      </c>
      <c r="R227" s="200">
        <f>Q227*H227</f>
        <v>0.31892000000000004</v>
      </c>
      <c r="S227" s="200">
        <v>0</v>
      </c>
      <c r="T227" s="201">
        <f>S227*H227</f>
        <v>0</v>
      </c>
      <c r="AR227" s="23" t="s">
        <v>162</v>
      </c>
      <c r="AT227" s="23" t="s">
        <v>157</v>
      </c>
      <c r="AU227" s="23" t="s">
        <v>85</v>
      </c>
      <c r="AY227" s="23" t="s">
        <v>154</v>
      </c>
      <c r="BE227" s="202">
        <f>IF(N227="základní",J227,0)</f>
        <v>0</v>
      </c>
      <c r="BF227" s="202">
        <f>IF(N227="snížená",J227,0)</f>
        <v>0</v>
      </c>
      <c r="BG227" s="202">
        <f>IF(N227="zákl. přenesená",J227,0)</f>
        <v>0</v>
      </c>
      <c r="BH227" s="202">
        <f>IF(N227="sníž. přenesená",J227,0)</f>
        <v>0</v>
      </c>
      <c r="BI227" s="202">
        <f>IF(N227="nulová",J227,0)</f>
        <v>0</v>
      </c>
      <c r="BJ227" s="23" t="s">
        <v>83</v>
      </c>
      <c r="BK227" s="202">
        <f>ROUND(I227*H227,2)</f>
        <v>0</v>
      </c>
      <c r="BL227" s="23" t="s">
        <v>162</v>
      </c>
      <c r="BM227" s="23" t="s">
        <v>370</v>
      </c>
    </row>
    <row r="228" spans="2:65" s="11" customFormat="1">
      <c r="B228" s="203"/>
      <c r="C228" s="204"/>
      <c r="D228" s="205" t="s">
        <v>164</v>
      </c>
      <c r="E228" s="206" t="s">
        <v>21</v>
      </c>
      <c r="F228" s="207" t="s">
        <v>371</v>
      </c>
      <c r="G228" s="204"/>
      <c r="H228" s="208">
        <v>6</v>
      </c>
      <c r="I228" s="209"/>
      <c r="J228" s="204"/>
      <c r="K228" s="204"/>
      <c r="L228" s="210"/>
      <c r="M228" s="211"/>
      <c r="N228" s="212"/>
      <c r="O228" s="212"/>
      <c r="P228" s="212"/>
      <c r="Q228" s="212"/>
      <c r="R228" s="212"/>
      <c r="S228" s="212"/>
      <c r="T228" s="213"/>
      <c r="AT228" s="214" t="s">
        <v>164</v>
      </c>
      <c r="AU228" s="214" t="s">
        <v>85</v>
      </c>
      <c r="AV228" s="11" t="s">
        <v>85</v>
      </c>
      <c r="AW228" s="11" t="s">
        <v>38</v>
      </c>
      <c r="AX228" s="11" t="s">
        <v>75</v>
      </c>
      <c r="AY228" s="214" t="s">
        <v>154</v>
      </c>
    </row>
    <row r="229" spans="2:65" s="11" customFormat="1">
      <c r="B229" s="203"/>
      <c r="C229" s="204"/>
      <c r="D229" s="205" t="s">
        <v>164</v>
      </c>
      <c r="E229" s="206" t="s">
        <v>21</v>
      </c>
      <c r="F229" s="207" t="s">
        <v>372</v>
      </c>
      <c r="G229" s="204"/>
      <c r="H229" s="208">
        <v>8</v>
      </c>
      <c r="I229" s="209"/>
      <c r="J229" s="204"/>
      <c r="K229" s="204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164</v>
      </c>
      <c r="AU229" s="214" t="s">
        <v>85</v>
      </c>
      <c r="AV229" s="11" t="s">
        <v>85</v>
      </c>
      <c r="AW229" s="11" t="s">
        <v>38</v>
      </c>
      <c r="AX229" s="11" t="s">
        <v>75</v>
      </c>
      <c r="AY229" s="214" t="s">
        <v>154</v>
      </c>
    </row>
    <row r="230" spans="2:65" s="12" customFormat="1">
      <c r="B230" s="215"/>
      <c r="C230" s="216"/>
      <c r="D230" s="205" t="s">
        <v>164</v>
      </c>
      <c r="E230" s="217" t="s">
        <v>21</v>
      </c>
      <c r="F230" s="218" t="s">
        <v>167</v>
      </c>
      <c r="G230" s="216"/>
      <c r="H230" s="219">
        <v>14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AT230" s="225" t="s">
        <v>164</v>
      </c>
      <c r="AU230" s="225" t="s">
        <v>85</v>
      </c>
      <c r="AV230" s="12" t="s">
        <v>162</v>
      </c>
      <c r="AW230" s="12" t="s">
        <v>38</v>
      </c>
      <c r="AX230" s="12" t="s">
        <v>83</v>
      </c>
      <c r="AY230" s="225" t="s">
        <v>154</v>
      </c>
    </row>
    <row r="231" spans="2:65" s="1" customFormat="1" ht="15" customHeight="1">
      <c r="B231" s="40"/>
      <c r="C231" s="191" t="s">
        <v>373</v>
      </c>
      <c r="D231" s="191" t="s">
        <v>157</v>
      </c>
      <c r="E231" s="192" t="s">
        <v>374</v>
      </c>
      <c r="F231" s="193" t="s">
        <v>375</v>
      </c>
      <c r="G231" s="194" t="s">
        <v>214</v>
      </c>
      <c r="H231" s="195">
        <v>0.36299999999999999</v>
      </c>
      <c r="I231" s="196"/>
      <c r="J231" s="197">
        <f>ROUND(I231*H231,2)</f>
        <v>0</v>
      </c>
      <c r="K231" s="193" t="s">
        <v>161</v>
      </c>
      <c r="L231" s="60"/>
      <c r="M231" s="198" t="s">
        <v>21</v>
      </c>
      <c r="N231" s="199" t="s">
        <v>46</v>
      </c>
      <c r="O231" s="41"/>
      <c r="P231" s="200">
        <f>O231*H231</f>
        <v>0</v>
      </c>
      <c r="Q231" s="200">
        <v>2.4533700000000001</v>
      </c>
      <c r="R231" s="200">
        <f>Q231*H231</f>
        <v>0.89057330999999995</v>
      </c>
      <c r="S231" s="200">
        <v>0</v>
      </c>
      <c r="T231" s="201">
        <f>S231*H231</f>
        <v>0</v>
      </c>
      <c r="AR231" s="23" t="s">
        <v>162</v>
      </c>
      <c r="AT231" s="23" t="s">
        <v>157</v>
      </c>
      <c r="AU231" s="23" t="s">
        <v>85</v>
      </c>
      <c r="AY231" s="23" t="s">
        <v>154</v>
      </c>
      <c r="BE231" s="202">
        <f>IF(N231="základní",J231,0)</f>
        <v>0</v>
      </c>
      <c r="BF231" s="202">
        <f>IF(N231="snížená",J231,0)</f>
        <v>0</v>
      </c>
      <c r="BG231" s="202">
        <f>IF(N231="zákl. přenesená",J231,0)</f>
        <v>0</v>
      </c>
      <c r="BH231" s="202">
        <f>IF(N231="sníž. přenesená",J231,0)</f>
        <v>0</v>
      </c>
      <c r="BI231" s="202">
        <f>IF(N231="nulová",J231,0)</f>
        <v>0</v>
      </c>
      <c r="BJ231" s="23" t="s">
        <v>83</v>
      </c>
      <c r="BK231" s="202">
        <f>ROUND(I231*H231,2)</f>
        <v>0</v>
      </c>
      <c r="BL231" s="23" t="s">
        <v>162</v>
      </c>
      <c r="BM231" s="23" t="s">
        <v>376</v>
      </c>
    </row>
    <row r="232" spans="2:65" s="11" customFormat="1">
      <c r="B232" s="203"/>
      <c r="C232" s="204"/>
      <c r="D232" s="205" t="s">
        <v>164</v>
      </c>
      <c r="E232" s="206" t="s">
        <v>21</v>
      </c>
      <c r="F232" s="207" t="s">
        <v>377</v>
      </c>
      <c r="G232" s="204"/>
      <c r="H232" s="208">
        <v>0.36299999999999999</v>
      </c>
      <c r="I232" s="209"/>
      <c r="J232" s="204"/>
      <c r="K232" s="204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164</v>
      </c>
      <c r="AU232" s="214" t="s">
        <v>85</v>
      </c>
      <c r="AV232" s="11" t="s">
        <v>85</v>
      </c>
      <c r="AW232" s="11" t="s">
        <v>38</v>
      </c>
      <c r="AX232" s="11" t="s">
        <v>83</v>
      </c>
      <c r="AY232" s="214" t="s">
        <v>154</v>
      </c>
    </row>
    <row r="233" spans="2:65" s="1" customFormat="1" ht="23.85" customHeight="1">
      <c r="B233" s="40"/>
      <c r="C233" s="191" t="s">
        <v>378</v>
      </c>
      <c r="D233" s="191" t="s">
        <v>157</v>
      </c>
      <c r="E233" s="192" t="s">
        <v>379</v>
      </c>
      <c r="F233" s="193" t="s">
        <v>380</v>
      </c>
      <c r="G233" s="194" t="s">
        <v>201</v>
      </c>
      <c r="H233" s="195">
        <v>6.6</v>
      </c>
      <c r="I233" s="196"/>
      <c r="J233" s="197">
        <f>ROUND(I233*H233,2)</f>
        <v>0</v>
      </c>
      <c r="K233" s="193" t="s">
        <v>161</v>
      </c>
      <c r="L233" s="60"/>
      <c r="M233" s="198" t="s">
        <v>21</v>
      </c>
      <c r="N233" s="199" t="s">
        <v>46</v>
      </c>
      <c r="O233" s="41"/>
      <c r="P233" s="200">
        <f>O233*H233</f>
        <v>0</v>
      </c>
      <c r="Q233" s="200">
        <v>0.11046</v>
      </c>
      <c r="R233" s="200">
        <f>Q233*H233</f>
        <v>0.72903600000000002</v>
      </c>
      <c r="S233" s="200">
        <v>0</v>
      </c>
      <c r="T233" s="201">
        <f>S233*H233</f>
        <v>0</v>
      </c>
      <c r="AR233" s="23" t="s">
        <v>162</v>
      </c>
      <c r="AT233" s="23" t="s">
        <v>157</v>
      </c>
      <c r="AU233" s="23" t="s">
        <v>85</v>
      </c>
      <c r="AY233" s="23" t="s">
        <v>154</v>
      </c>
      <c r="BE233" s="202">
        <f>IF(N233="základní",J233,0)</f>
        <v>0</v>
      </c>
      <c r="BF233" s="202">
        <f>IF(N233="snížená",J233,0)</f>
        <v>0</v>
      </c>
      <c r="BG233" s="202">
        <f>IF(N233="zákl. přenesená",J233,0)</f>
        <v>0</v>
      </c>
      <c r="BH233" s="202">
        <f>IF(N233="sníž. přenesená",J233,0)</f>
        <v>0</v>
      </c>
      <c r="BI233" s="202">
        <f>IF(N233="nulová",J233,0)</f>
        <v>0</v>
      </c>
      <c r="BJ233" s="23" t="s">
        <v>83</v>
      </c>
      <c r="BK233" s="202">
        <f>ROUND(I233*H233,2)</f>
        <v>0</v>
      </c>
      <c r="BL233" s="23" t="s">
        <v>162</v>
      </c>
      <c r="BM233" s="23" t="s">
        <v>381</v>
      </c>
    </row>
    <row r="234" spans="2:65" s="11" customFormat="1">
      <c r="B234" s="203"/>
      <c r="C234" s="204"/>
      <c r="D234" s="205" t="s">
        <v>164</v>
      </c>
      <c r="E234" s="206" t="s">
        <v>21</v>
      </c>
      <c r="F234" s="207" t="s">
        <v>382</v>
      </c>
      <c r="G234" s="204"/>
      <c r="H234" s="208">
        <v>6.6</v>
      </c>
      <c r="I234" s="209"/>
      <c r="J234" s="204"/>
      <c r="K234" s="204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164</v>
      </c>
      <c r="AU234" s="214" t="s">
        <v>85</v>
      </c>
      <c r="AV234" s="11" t="s">
        <v>85</v>
      </c>
      <c r="AW234" s="11" t="s">
        <v>38</v>
      </c>
      <c r="AX234" s="11" t="s">
        <v>83</v>
      </c>
      <c r="AY234" s="214" t="s">
        <v>154</v>
      </c>
    </row>
    <row r="235" spans="2:65" s="1" customFormat="1" ht="15" customHeight="1">
      <c r="B235" s="40"/>
      <c r="C235" s="191" t="s">
        <v>383</v>
      </c>
      <c r="D235" s="191" t="s">
        <v>157</v>
      </c>
      <c r="E235" s="192" t="s">
        <v>384</v>
      </c>
      <c r="F235" s="193" t="s">
        <v>385</v>
      </c>
      <c r="G235" s="194" t="s">
        <v>160</v>
      </c>
      <c r="H235" s="195">
        <v>3.254</v>
      </c>
      <c r="I235" s="196"/>
      <c r="J235" s="197">
        <f>ROUND(I235*H235,2)</f>
        <v>0</v>
      </c>
      <c r="K235" s="193" t="s">
        <v>161</v>
      </c>
      <c r="L235" s="60"/>
      <c r="M235" s="198" t="s">
        <v>21</v>
      </c>
      <c r="N235" s="199" t="s">
        <v>46</v>
      </c>
      <c r="O235" s="41"/>
      <c r="P235" s="200">
        <f>O235*H235</f>
        <v>0</v>
      </c>
      <c r="Q235" s="200">
        <v>6.5799999999999999E-3</v>
      </c>
      <c r="R235" s="200">
        <f>Q235*H235</f>
        <v>2.1411320000000001E-2</v>
      </c>
      <c r="S235" s="200">
        <v>0</v>
      </c>
      <c r="T235" s="201">
        <f>S235*H235</f>
        <v>0</v>
      </c>
      <c r="AR235" s="23" t="s">
        <v>162</v>
      </c>
      <c r="AT235" s="23" t="s">
        <v>157</v>
      </c>
      <c r="AU235" s="23" t="s">
        <v>85</v>
      </c>
      <c r="AY235" s="23" t="s">
        <v>154</v>
      </c>
      <c r="BE235" s="202">
        <f>IF(N235="základní",J235,0)</f>
        <v>0</v>
      </c>
      <c r="BF235" s="202">
        <f>IF(N235="snížená",J235,0)</f>
        <v>0</v>
      </c>
      <c r="BG235" s="202">
        <f>IF(N235="zákl. přenesená",J235,0)</f>
        <v>0</v>
      </c>
      <c r="BH235" s="202">
        <f>IF(N235="sníž. přenesená",J235,0)</f>
        <v>0</v>
      </c>
      <c r="BI235" s="202">
        <f>IF(N235="nulová",J235,0)</f>
        <v>0</v>
      </c>
      <c r="BJ235" s="23" t="s">
        <v>83</v>
      </c>
      <c r="BK235" s="202">
        <f>ROUND(I235*H235,2)</f>
        <v>0</v>
      </c>
      <c r="BL235" s="23" t="s">
        <v>162</v>
      </c>
      <c r="BM235" s="23" t="s">
        <v>386</v>
      </c>
    </row>
    <row r="236" spans="2:65" s="11" customFormat="1">
      <c r="B236" s="203"/>
      <c r="C236" s="204"/>
      <c r="D236" s="205" t="s">
        <v>164</v>
      </c>
      <c r="E236" s="206" t="s">
        <v>21</v>
      </c>
      <c r="F236" s="207" t="s">
        <v>387</v>
      </c>
      <c r="G236" s="204"/>
      <c r="H236" s="208">
        <v>3.254</v>
      </c>
      <c r="I236" s="209"/>
      <c r="J236" s="204"/>
      <c r="K236" s="204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164</v>
      </c>
      <c r="AU236" s="214" t="s">
        <v>85</v>
      </c>
      <c r="AV236" s="11" t="s">
        <v>85</v>
      </c>
      <c r="AW236" s="11" t="s">
        <v>38</v>
      </c>
      <c r="AX236" s="11" t="s">
        <v>83</v>
      </c>
      <c r="AY236" s="214" t="s">
        <v>154</v>
      </c>
    </row>
    <row r="237" spans="2:65" s="1" customFormat="1" ht="15" customHeight="1">
      <c r="B237" s="40"/>
      <c r="C237" s="191" t="s">
        <v>388</v>
      </c>
      <c r="D237" s="191" t="s">
        <v>157</v>
      </c>
      <c r="E237" s="192" t="s">
        <v>389</v>
      </c>
      <c r="F237" s="193" t="s">
        <v>390</v>
      </c>
      <c r="G237" s="194" t="s">
        <v>160</v>
      </c>
      <c r="H237" s="195">
        <v>3.254</v>
      </c>
      <c r="I237" s="196"/>
      <c r="J237" s="197">
        <f>ROUND(I237*H237,2)</f>
        <v>0</v>
      </c>
      <c r="K237" s="193" t="s">
        <v>161</v>
      </c>
      <c r="L237" s="60"/>
      <c r="M237" s="198" t="s">
        <v>21</v>
      </c>
      <c r="N237" s="199" t="s">
        <v>46</v>
      </c>
      <c r="O237" s="41"/>
      <c r="P237" s="200">
        <f>O237*H237</f>
        <v>0</v>
      </c>
      <c r="Q237" s="200">
        <v>0</v>
      </c>
      <c r="R237" s="200">
        <f>Q237*H237</f>
        <v>0</v>
      </c>
      <c r="S237" s="200">
        <v>0</v>
      </c>
      <c r="T237" s="201">
        <f>S237*H237</f>
        <v>0</v>
      </c>
      <c r="AR237" s="23" t="s">
        <v>162</v>
      </c>
      <c r="AT237" s="23" t="s">
        <v>157</v>
      </c>
      <c r="AU237" s="23" t="s">
        <v>85</v>
      </c>
      <c r="AY237" s="23" t="s">
        <v>154</v>
      </c>
      <c r="BE237" s="202">
        <f>IF(N237="základní",J237,0)</f>
        <v>0</v>
      </c>
      <c r="BF237" s="202">
        <f>IF(N237="snížená",J237,0)</f>
        <v>0</v>
      </c>
      <c r="BG237" s="202">
        <f>IF(N237="zákl. přenesená",J237,0)</f>
        <v>0</v>
      </c>
      <c r="BH237" s="202">
        <f>IF(N237="sníž. přenesená",J237,0)</f>
        <v>0</v>
      </c>
      <c r="BI237" s="202">
        <f>IF(N237="nulová",J237,0)</f>
        <v>0</v>
      </c>
      <c r="BJ237" s="23" t="s">
        <v>83</v>
      </c>
      <c r="BK237" s="202">
        <f>ROUND(I237*H237,2)</f>
        <v>0</v>
      </c>
      <c r="BL237" s="23" t="s">
        <v>162</v>
      </c>
      <c r="BM237" s="23" t="s">
        <v>391</v>
      </c>
    </row>
    <row r="238" spans="2:65" s="10" customFormat="1" ht="29.85" customHeight="1">
      <c r="B238" s="175"/>
      <c r="C238" s="176"/>
      <c r="D238" s="177" t="s">
        <v>74</v>
      </c>
      <c r="E238" s="189" t="s">
        <v>180</v>
      </c>
      <c r="F238" s="189" t="s">
        <v>392</v>
      </c>
      <c r="G238" s="176"/>
      <c r="H238" s="176"/>
      <c r="I238" s="179"/>
      <c r="J238" s="190">
        <f>BK238</f>
        <v>0</v>
      </c>
      <c r="K238" s="176"/>
      <c r="L238" s="181"/>
      <c r="M238" s="182"/>
      <c r="N238" s="183"/>
      <c r="O238" s="183"/>
      <c r="P238" s="184">
        <f>SUM(P239:P268)</f>
        <v>0</v>
      </c>
      <c r="Q238" s="183"/>
      <c r="R238" s="184">
        <f>SUM(R239:R268)</f>
        <v>173.05094560000001</v>
      </c>
      <c r="S238" s="183"/>
      <c r="T238" s="185">
        <f>SUM(T239:T268)</f>
        <v>0</v>
      </c>
      <c r="AR238" s="186" t="s">
        <v>83</v>
      </c>
      <c r="AT238" s="187" t="s">
        <v>74</v>
      </c>
      <c r="AU238" s="187" t="s">
        <v>83</v>
      </c>
      <c r="AY238" s="186" t="s">
        <v>154</v>
      </c>
      <c r="BK238" s="188">
        <f>SUM(BK239:BK268)</f>
        <v>0</v>
      </c>
    </row>
    <row r="239" spans="2:65" s="1" customFormat="1" ht="15" customHeight="1">
      <c r="B239" s="40"/>
      <c r="C239" s="191" t="s">
        <v>393</v>
      </c>
      <c r="D239" s="191" t="s">
        <v>157</v>
      </c>
      <c r="E239" s="192" t="s">
        <v>394</v>
      </c>
      <c r="F239" s="193" t="s">
        <v>395</v>
      </c>
      <c r="G239" s="194" t="s">
        <v>160</v>
      </c>
      <c r="H239" s="195">
        <v>107</v>
      </c>
      <c r="I239" s="196"/>
      <c r="J239" s="197">
        <f>ROUND(I239*H239,2)</f>
        <v>0</v>
      </c>
      <c r="K239" s="193" t="s">
        <v>161</v>
      </c>
      <c r="L239" s="60"/>
      <c r="M239" s="198" t="s">
        <v>21</v>
      </c>
      <c r="N239" s="199" t="s">
        <v>46</v>
      </c>
      <c r="O239" s="41"/>
      <c r="P239" s="200">
        <f>O239*H239</f>
        <v>0</v>
      </c>
      <c r="Q239" s="200">
        <v>0.2024</v>
      </c>
      <c r="R239" s="200">
        <f>Q239*H239</f>
        <v>21.6568</v>
      </c>
      <c r="S239" s="200">
        <v>0</v>
      </c>
      <c r="T239" s="201">
        <f>S239*H239</f>
        <v>0</v>
      </c>
      <c r="AR239" s="23" t="s">
        <v>162</v>
      </c>
      <c r="AT239" s="23" t="s">
        <v>157</v>
      </c>
      <c r="AU239" s="23" t="s">
        <v>85</v>
      </c>
      <c r="AY239" s="23" t="s">
        <v>154</v>
      </c>
      <c r="BE239" s="202">
        <f>IF(N239="základní",J239,0)</f>
        <v>0</v>
      </c>
      <c r="BF239" s="202">
        <f>IF(N239="snížená",J239,0)</f>
        <v>0</v>
      </c>
      <c r="BG239" s="202">
        <f>IF(N239="zákl. přenesená",J239,0)</f>
        <v>0</v>
      </c>
      <c r="BH239" s="202">
        <f>IF(N239="sníž. přenesená",J239,0)</f>
        <v>0</v>
      </c>
      <c r="BI239" s="202">
        <f>IF(N239="nulová",J239,0)</f>
        <v>0</v>
      </c>
      <c r="BJ239" s="23" t="s">
        <v>83</v>
      </c>
      <c r="BK239" s="202">
        <f>ROUND(I239*H239,2)</f>
        <v>0</v>
      </c>
      <c r="BL239" s="23" t="s">
        <v>162</v>
      </c>
      <c r="BM239" s="23" t="s">
        <v>396</v>
      </c>
    </row>
    <row r="240" spans="2:65" s="11" customFormat="1">
      <c r="B240" s="203"/>
      <c r="C240" s="204"/>
      <c r="D240" s="205" t="s">
        <v>164</v>
      </c>
      <c r="E240" s="206" t="s">
        <v>21</v>
      </c>
      <c r="F240" s="207" t="s">
        <v>397</v>
      </c>
      <c r="G240" s="204"/>
      <c r="H240" s="208">
        <v>96</v>
      </c>
      <c r="I240" s="209"/>
      <c r="J240" s="204"/>
      <c r="K240" s="204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164</v>
      </c>
      <c r="AU240" s="214" t="s">
        <v>85</v>
      </c>
      <c r="AV240" s="11" t="s">
        <v>85</v>
      </c>
      <c r="AW240" s="11" t="s">
        <v>38</v>
      </c>
      <c r="AX240" s="11" t="s">
        <v>75</v>
      </c>
      <c r="AY240" s="214" t="s">
        <v>154</v>
      </c>
    </row>
    <row r="241" spans="2:65" s="11" customFormat="1">
      <c r="B241" s="203"/>
      <c r="C241" s="204"/>
      <c r="D241" s="205" t="s">
        <v>164</v>
      </c>
      <c r="E241" s="206" t="s">
        <v>21</v>
      </c>
      <c r="F241" s="207" t="s">
        <v>398</v>
      </c>
      <c r="G241" s="204"/>
      <c r="H241" s="208">
        <v>11</v>
      </c>
      <c r="I241" s="209"/>
      <c r="J241" s="204"/>
      <c r="K241" s="204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164</v>
      </c>
      <c r="AU241" s="214" t="s">
        <v>85</v>
      </c>
      <c r="AV241" s="11" t="s">
        <v>85</v>
      </c>
      <c r="AW241" s="11" t="s">
        <v>38</v>
      </c>
      <c r="AX241" s="11" t="s">
        <v>75</v>
      </c>
      <c r="AY241" s="214" t="s">
        <v>154</v>
      </c>
    </row>
    <row r="242" spans="2:65" s="12" customFormat="1">
      <c r="B242" s="215"/>
      <c r="C242" s="216"/>
      <c r="D242" s="205" t="s">
        <v>164</v>
      </c>
      <c r="E242" s="217" t="s">
        <v>21</v>
      </c>
      <c r="F242" s="218" t="s">
        <v>167</v>
      </c>
      <c r="G242" s="216"/>
      <c r="H242" s="219">
        <v>107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164</v>
      </c>
      <c r="AU242" s="225" t="s">
        <v>85</v>
      </c>
      <c r="AV242" s="12" t="s">
        <v>162</v>
      </c>
      <c r="AW242" s="12" t="s">
        <v>38</v>
      </c>
      <c r="AX242" s="12" t="s">
        <v>83</v>
      </c>
      <c r="AY242" s="225" t="s">
        <v>154</v>
      </c>
    </row>
    <row r="243" spans="2:65" s="1" customFormat="1" ht="23.85" customHeight="1">
      <c r="B243" s="40"/>
      <c r="C243" s="191" t="s">
        <v>399</v>
      </c>
      <c r="D243" s="191" t="s">
        <v>157</v>
      </c>
      <c r="E243" s="192" t="s">
        <v>400</v>
      </c>
      <c r="F243" s="193" t="s">
        <v>401</v>
      </c>
      <c r="G243" s="194" t="s">
        <v>160</v>
      </c>
      <c r="H243" s="195">
        <v>96</v>
      </c>
      <c r="I243" s="196"/>
      <c r="J243" s="197">
        <f>ROUND(I243*H243,2)</f>
        <v>0</v>
      </c>
      <c r="K243" s="193" t="s">
        <v>161</v>
      </c>
      <c r="L243" s="60"/>
      <c r="M243" s="198" t="s">
        <v>21</v>
      </c>
      <c r="N243" s="199" t="s">
        <v>46</v>
      </c>
      <c r="O243" s="41"/>
      <c r="P243" s="200">
        <f>O243*H243</f>
        <v>0</v>
      </c>
      <c r="Q243" s="200">
        <v>0.19900000000000001</v>
      </c>
      <c r="R243" s="200">
        <f>Q243*H243</f>
        <v>19.103999999999999</v>
      </c>
      <c r="S243" s="200">
        <v>0</v>
      </c>
      <c r="T243" s="201">
        <f>S243*H243</f>
        <v>0</v>
      </c>
      <c r="AR243" s="23" t="s">
        <v>162</v>
      </c>
      <c r="AT243" s="23" t="s">
        <v>157</v>
      </c>
      <c r="AU243" s="23" t="s">
        <v>85</v>
      </c>
      <c r="AY243" s="23" t="s">
        <v>154</v>
      </c>
      <c r="BE243" s="202">
        <f>IF(N243="základní",J243,0)</f>
        <v>0</v>
      </c>
      <c r="BF243" s="202">
        <f>IF(N243="snížená",J243,0)</f>
        <v>0</v>
      </c>
      <c r="BG243" s="202">
        <f>IF(N243="zákl. přenesená",J243,0)</f>
        <v>0</v>
      </c>
      <c r="BH243" s="202">
        <f>IF(N243="sníž. přenesená",J243,0)</f>
        <v>0</v>
      </c>
      <c r="BI243" s="202">
        <f>IF(N243="nulová",J243,0)</f>
        <v>0</v>
      </c>
      <c r="BJ243" s="23" t="s">
        <v>83</v>
      </c>
      <c r="BK243" s="202">
        <f>ROUND(I243*H243,2)</f>
        <v>0</v>
      </c>
      <c r="BL243" s="23" t="s">
        <v>162</v>
      </c>
      <c r="BM243" s="23" t="s">
        <v>402</v>
      </c>
    </row>
    <row r="244" spans="2:65" s="11" customFormat="1">
      <c r="B244" s="203"/>
      <c r="C244" s="204"/>
      <c r="D244" s="205" t="s">
        <v>164</v>
      </c>
      <c r="E244" s="206" t="s">
        <v>21</v>
      </c>
      <c r="F244" s="207" t="s">
        <v>397</v>
      </c>
      <c r="G244" s="204"/>
      <c r="H244" s="208">
        <v>96</v>
      </c>
      <c r="I244" s="209"/>
      <c r="J244" s="204"/>
      <c r="K244" s="204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164</v>
      </c>
      <c r="AU244" s="214" t="s">
        <v>85</v>
      </c>
      <c r="AV244" s="11" t="s">
        <v>85</v>
      </c>
      <c r="AW244" s="11" t="s">
        <v>38</v>
      </c>
      <c r="AX244" s="11" t="s">
        <v>83</v>
      </c>
      <c r="AY244" s="214" t="s">
        <v>154</v>
      </c>
    </row>
    <row r="245" spans="2:65" s="1" customFormat="1" ht="23.85" customHeight="1">
      <c r="B245" s="40"/>
      <c r="C245" s="191" t="s">
        <v>403</v>
      </c>
      <c r="D245" s="191" t="s">
        <v>157</v>
      </c>
      <c r="E245" s="192" t="s">
        <v>404</v>
      </c>
      <c r="F245" s="193" t="s">
        <v>405</v>
      </c>
      <c r="G245" s="194" t="s">
        <v>160</v>
      </c>
      <c r="H245" s="195">
        <v>107</v>
      </c>
      <c r="I245" s="196"/>
      <c r="J245" s="197">
        <f>ROUND(I245*H245,2)</f>
        <v>0</v>
      </c>
      <c r="K245" s="193" t="s">
        <v>161</v>
      </c>
      <c r="L245" s="60"/>
      <c r="M245" s="198" t="s">
        <v>21</v>
      </c>
      <c r="N245" s="199" t="s">
        <v>46</v>
      </c>
      <c r="O245" s="41"/>
      <c r="P245" s="200">
        <f>O245*H245</f>
        <v>0</v>
      </c>
      <c r="Q245" s="200">
        <v>0.39600000000000002</v>
      </c>
      <c r="R245" s="200">
        <f>Q245*H245</f>
        <v>42.372</v>
      </c>
      <c r="S245" s="200">
        <v>0</v>
      </c>
      <c r="T245" s="201">
        <f>S245*H245</f>
        <v>0</v>
      </c>
      <c r="AR245" s="23" t="s">
        <v>162</v>
      </c>
      <c r="AT245" s="23" t="s">
        <v>157</v>
      </c>
      <c r="AU245" s="23" t="s">
        <v>85</v>
      </c>
      <c r="AY245" s="23" t="s">
        <v>154</v>
      </c>
      <c r="BE245" s="202">
        <f>IF(N245="základní",J245,0)</f>
        <v>0</v>
      </c>
      <c r="BF245" s="202">
        <f>IF(N245="snížená",J245,0)</f>
        <v>0</v>
      </c>
      <c r="BG245" s="202">
        <f>IF(N245="zákl. přenesená",J245,0)</f>
        <v>0</v>
      </c>
      <c r="BH245" s="202">
        <f>IF(N245="sníž. přenesená",J245,0)</f>
        <v>0</v>
      </c>
      <c r="BI245" s="202">
        <f>IF(N245="nulová",J245,0)</f>
        <v>0</v>
      </c>
      <c r="BJ245" s="23" t="s">
        <v>83</v>
      </c>
      <c r="BK245" s="202">
        <f>ROUND(I245*H245,2)</f>
        <v>0</v>
      </c>
      <c r="BL245" s="23" t="s">
        <v>162</v>
      </c>
      <c r="BM245" s="23" t="s">
        <v>406</v>
      </c>
    </row>
    <row r="246" spans="2:65" s="1" customFormat="1" ht="15" customHeight="1">
      <c r="B246" s="40"/>
      <c r="C246" s="191" t="s">
        <v>407</v>
      </c>
      <c r="D246" s="191" t="s">
        <v>157</v>
      </c>
      <c r="E246" s="192" t="s">
        <v>408</v>
      </c>
      <c r="F246" s="193" t="s">
        <v>409</v>
      </c>
      <c r="G246" s="194" t="s">
        <v>160</v>
      </c>
      <c r="H246" s="195">
        <v>99.24</v>
      </c>
      <c r="I246" s="196"/>
      <c r="J246" s="197">
        <f>ROUND(I246*H246,2)</f>
        <v>0</v>
      </c>
      <c r="K246" s="193" t="s">
        <v>161</v>
      </c>
      <c r="L246" s="60"/>
      <c r="M246" s="198" t="s">
        <v>21</v>
      </c>
      <c r="N246" s="199" t="s">
        <v>46</v>
      </c>
      <c r="O246" s="41"/>
      <c r="P246" s="200">
        <f>O246*H246</f>
        <v>0</v>
      </c>
      <c r="Q246" s="200">
        <v>0.27994000000000002</v>
      </c>
      <c r="R246" s="200">
        <f>Q246*H246</f>
        <v>27.781245600000002</v>
      </c>
      <c r="S246" s="200">
        <v>0</v>
      </c>
      <c r="T246" s="201">
        <f>S246*H246</f>
        <v>0</v>
      </c>
      <c r="AR246" s="23" t="s">
        <v>162</v>
      </c>
      <c r="AT246" s="23" t="s">
        <v>157</v>
      </c>
      <c r="AU246" s="23" t="s">
        <v>85</v>
      </c>
      <c r="AY246" s="23" t="s">
        <v>154</v>
      </c>
      <c r="BE246" s="202">
        <f>IF(N246="základní",J246,0)</f>
        <v>0</v>
      </c>
      <c r="BF246" s="202">
        <f>IF(N246="snížená",J246,0)</f>
        <v>0</v>
      </c>
      <c r="BG246" s="202">
        <f>IF(N246="zákl. přenesená",J246,0)</f>
        <v>0</v>
      </c>
      <c r="BH246" s="202">
        <f>IF(N246="sníž. přenesená",J246,0)</f>
        <v>0</v>
      </c>
      <c r="BI246" s="202">
        <f>IF(N246="nulová",J246,0)</f>
        <v>0</v>
      </c>
      <c r="BJ246" s="23" t="s">
        <v>83</v>
      </c>
      <c r="BK246" s="202">
        <f>ROUND(I246*H246,2)</f>
        <v>0</v>
      </c>
      <c r="BL246" s="23" t="s">
        <v>162</v>
      </c>
      <c r="BM246" s="23" t="s">
        <v>410</v>
      </c>
    </row>
    <row r="247" spans="2:65" s="11" customFormat="1">
      <c r="B247" s="203"/>
      <c r="C247" s="204"/>
      <c r="D247" s="205" t="s">
        <v>164</v>
      </c>
      <c r="E247" s="206" t="s">
        <v>21</v>
      </c>
      <c r="F247" s="207" t="s">
        <v>411</v>
      </c>
      <c r="G247" s="204"/>
      <c r="H247" s="208">
        <v>97.8</v>
      </c>
      <c r="I247" s="209"/>
      <c r="J247" s="204"/>
      <c r="K247" s="204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164</v>
      </c>
      <c r="AU247" s="214" t="s">
        <v>85</v>
      </c>
      <c r="AV247" s="11" t="s">
        <v>85</v>
      </c>
      <c r="AW247" s="11" t="s">
        <v>38</v>
      </c>
      <c r="AX247" s="11" t="s">
        <v>75</v>
      </c>
      <c r="AY247" s="214" t="s">
        <v>154</v>
      </c>
    </row>
    <row r="248" spans="2:65" s="11" customFormat="1">
      <c r="B248" s="203"/>
      <c r="C248" s="204"/>
      <c r="D248" s="205" t="s">
        <v>164</v>
      </c>
      <c r="E248" s="206" t="s">
        <v>21</v>
      </c>
      <c r="F248" s="207" t="s">
        <v>412</v>
      </c>
      <c r="G248" s="204"/>
      <c r="H248" s="208">
        <v>1.44</v>
      </c>
      <c r="I248" s="209"/>
      <c r="J248" s="204"/>
      <c r="K248" s="204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164</v>
      </c>
      <c r="AU248" s="214" t="s">
        <v>85</v>
      </c>
      <c r="AV248" s="11" t="s">
        <v>85</v>
      </c>
      <c r="AW248" s="11" t="s">
        <v>38</v>
      </c>
      <c r="AX248" s="11" t="s">
        <v>75</v>
      </c>
      <c r="AY248" s="214" t="s">
        <v>154</v>
      </c>
    </row>
    <row r="249" spans="2:65" s="12" customFormat="1">
      <c r="B249" s="215"/>
      <c r="C249" s="216"/>
      <c r="D249" s="205" t="s">
        <v>164</v>
      </c>
      <c r="E249" s="217" t="s">
        <v>21</v>
      </c>
      <c r="F249" s="218" t="s">
        <v>167</v>
      </c>
      <c r="G249" s="216"/>
      <c r="H249" s="219">
        <v>99.24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164</v>
      </c>
      <c r="AU249" s="225" t="s">
        <v>85</v>
      </c>
      <c r="AV249" s="12" t="s">
        <v>162</v>
      </c>
      <c r="AW249" s="12" t="s">
        <v>38</v>
      </c>
      <c r="AX249" s="12" t="s">
        <v>83</v>
      </c>
      <c r="AY249" s="225" t="s">
        <v>154</v>
      </c>
    </row>
    <row r="250" spans="2:65" s="1" customFormat="1" ht="23.85" customHeight="1">
      <c r="B250" s="40"/>
      <c r="C250" s="191" t="s">
        <v>413</v>
      </c>
      <c r="D250" s="191" t="s">
        <v>157</v>
      </c>
      <c r="E250" s="192" t="s">
        <v>414</v>
      </c>
      <c r="F250" s="193" t="s">
        <v>415</v>
      </c>
      <c r="G250" s="194" t="s">
        <v>160</v>
      </c>
      <c r="H250" s="195">
        <v>8</v>
      </c>
      <c r="I250" s="196"/>
      <c r="J250" s="197">
        <f>ROUND(I250*H250,2)</f>
        <v>0</v>
      </c>
      <c r="K250" s="193" t="s">
        <v>161</v>
      </c>
      <c r="L250" s="60"/>
      <c r="M250" s="198" t="s">
        <v>21</v>
      </c>
      <c r="N250" s="199" t="s">
        <v>46</v>
      </c>
      <c r="O250" s="41"/>
      <c r="P250" s="200">
        <f>O250*H250</f>
        <v>0</v>
      </c>
      <c r="Q250" s="200">
        <v>0.40481</v>
      </c>
      <c r="R250" s="200">
        <f>Q250*H250</f>
        <v>3.23848</v>
      </c>
      <c r="S250" s="200">
        <v>0</v>
      </c>
      <c r="T250" s="201">
        <f>S250*H250</f>
        <v>0</v>
      </c>
      <c r="AR250" s="23" t="s">
        <v>162</v>
      </c>
      <c r="AT250" s="23" t="s">
        <v>157</v>
      </c>
      <c r="AU250" s="23" t="s">
        <v>85</v>
      </c>
      <c r="AY250" s="23" t="s">
        <v>154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23" t="s">
        <v>83</v>
      </c>
      <c r="BK250" s="202">
        <f>ROUND(I250*H250,2)</f>
        <v>0</v>
      </c>
      <c r="BL250" s="23" t="s">
        <v>162</v>
      </c>
      <c r="BM250" s="23" t="s">
        <v>416</v>
      </c>
    </row>
    <row r="251" spans="2:65" s="11" customFormat="1">
      <c r="B251" s="203"/>
      <c r="C251" s="204"/>
      <c r="D251" s="205" t="s">
        <v>164</v>
      </c>
      <c r="E251" s="206" t="s">
        <v>21</v>
      </c>
      <c r="F251" s="207" t="s">
        <v>166</v>
      </c>
      <c r="G251" s="204"/>
      <c r="H251" s="208">
        <v>8</v>
      </c>
      <c r="I251" s="209"/>
      <c r="J251" s="204"/>
      <c r="K251" s="204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164</v>
      </c>
      <c r="AU251" s="214" t="s">
        <v>85</v>
      </c>
      <c r="AV251" s="11" t="s">
        <v>85</v>
      </c>
      <c r="AW251" s="11" t="s">
        <v>38</v>
      </c>
      <c r="AX251" s="11" t="s">
        <v>83</v>
      </c>
      <c r="AY251" s="214" t="s">
        <v>154</v>
      </c>
    </row>
    <row r="252" spans="2:65" s="1" customFormat="1" ht="23.85" customHeight="1">
      <c r="B252" s="40"/>
      <c r="C252" s="191" t="s">
        <v>417</v>
      </c>
      <c r="D252" s="191" t="s">
        <v>157</v>
      </c>
      <c r="E252" s="192" t="s">
        <v>418</v>
      </c>
      <c r="F252" s="193" t="s">
        <v>419</v>
      </c>
      <c r="G252" s="194" t="s">
        <v>160</v>
      </c>
      <c r="H252" s="195">
        <v>12</v>
      </c>
      <c r="I252" s="196"/>
      <c r="J252" s="197">
        <f>ROUND(I252*H252,2)</f>
        <v>0</v>
      </c>
      <c r="K252" s="193" t="s">
        <v>161</v>
      </c>
      <c r="L252" s="60"/>
      <c r="M252" s="198" t="s">
        <v>21</v>
      </c>
      <c r="N252" s="199" t="s">
        <v>46</v>
      </c>
      <c r="O252" s="41"/>
      <c r="P252" s="200">
        <f>O252*H252</f>
        <v>0</v>
      </c>
      <c r="Q252" s="200">
        <v>0.27994000000000002</v>
      </c>
      <c r="R252" s="200">
        <f>Q252*H252</f>
        <v>3.35928</v>
      </c>
      <c r="S252" s="200">
        <v>0</v>
      </c>
      <c r="T252" s="201">
        <f>S252*H252</f>
        <v>0</v>
      </c>
      <c r="AR252" s="23" t="s">
        <v>162</v>
      </c>
      <c r="AT252" s="23" t="s">
        <v>157</v>
      </c>
      <c r="AU252" s="23" t="s">
        <v>85</v>
      </c>
      <c r="AY252" s="23" t="s">
        <v>154</v>
      </c>
      <c r="BE252" s="202">
        <f>IF(N252="základní",J252,0)</f>
        <v>0</v>
      </c>
      <c r="BF252" s="202">
        <f>IF(N252="snížená",J252,0)</f>
        <v>0</v>
      </c>
      <c r="BG252" s="202">
        <f>IF(N252="zákl. přenesená",J252,0)</f>
        <v>0</v>
      </c>
      <c r="BH252" s="202">
        <f>IF(N252="sníž. přenesená",J252,0)</f>
        <v>0</v>
      </c>
      <c r="BI252" s="202">
        <f>IF(N252="nulová",J252,0)</f>
        <v>0</v>
      </c>
      <c r="BJ252" s="23" t="s">
        <v>83</v>
      </c>
      <c r="BK252" s="202">
        <f>ROUND(I252*H252,2)</f>
        <v>0</v>
      </c>
      <c r="BL252" s="23" t="s">
        <v>162</v>
      </c>
      <c r="BM252" s="23" t="s">
        <v>420</v>
      </c>
    </row>
    <row r="253" spans="2:65" s="11" customFormat="1">
      <c r="B253" s="203"/>
      <c r="C253" s="204"/>
      <c r="D253" s="205" t="s">
        <v>164</v>
      </c>
      <c r="E253" s="206" t="s">
        <v>21</v>
      </c>
      <c r="F253" s="207" t="s">
        <v>179</v>
      </c>
      <c r="G253" s="204"/>
      <c r="H253" s="208">
        <v>12</v>
      </c>
      <c r="I253" s="209"/>
      <c r="J253" s="204"/>
      <c r="K253" s="204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164</v>
      </c>
      <c r="AU253" s="214" t="s">
        <v>85</v>
      </c>
      <c r="AV253" s="11" t="s">
        <v>85</v>
      </c>
      <c r="AW253" s="11" t="s">
        <v>38</v>
      </c>
      <c r="AX253" s="11" t="s">
        <v>83</v>
      </c>
      <c r="AY253" s="214" t="s">
        <v>154</v>
      </c>
    </row>
    <row r="254" spans="2:65" s="1" customFormat="1" ht="23.85" customHeight="1">
      <c r="B254" s="40"/>
      <c r="C254" s="191" t="s">
        <v>421</v>
      </c>
      <c r="D254" s="191" t="s">
        <v>157</v>
      </c>
      <c r="E254" s="192" t="s">
        <v>422</v>
      </c>
      <c r="F254" s="193" t="s">
        <v>423</v>
      </c>
      <c r="G254" s="194" t="s">
        <v>160</v>
      </c>
      <c r="H254" s="195">
        <v>12</v>
      </c>
      <c r="I254" s="196"/>
      <c r="J254" s="197">
        <f>ROUND(I254*H254,2)</f>
        <v>0</v>
      </c>
      <c r="K254" s="193" t="s">
        <v>161</v>
      </c>
      <c r="L254" s="60"/>
      <c r="M254" s="198" t="s">
        <v>21</v>
      </c>
      <c r="N254" s="199" t="s">
        <v>46</v>
      </c>
      <c r="O254" s="41"/>
      <c r="P254" s="200">
        <f>O254*H254</f>
        <v>0</v>
      </c>
      <c r="Q254" s="200">
        <v>0.34762999999999999</v>
      </c>
      <c r="R254" s="200">
        <f>Q254*H254</f>
        <v>4.1715599999999995</v>
      </c>
      <c r="S254" s="200">
        <v>0</v>
      </c>
      <c r="T254" s="201">
        <f>S254*H254</f>
        <v>0</v>
      </c>
      <c r="AR254" s="23" t="s">
        <v>162</v>
      </c>
      <c r="AT254" s="23" t="s">
        <v>157</v>
      </c>
      <c r="AU254" s="23" t="s">
        <v>85</v>
      </c>
      <c r="AY254" s="23" t="s">
        <v>154</v>
      </c>
      <c r="BE254" s="202">
        <f>IF(N254="základní",J254,0)</f>
        <v>0</v>
      </c>
      <c r="BF254" s="202">
        <f>IF(N254="snížená",J254,0)</f>
        <v>0</v>
      </c>
      <c r="BG254" s="202">
        <f>IF(N254="zákl. přenesená",J254,0)</f>
        <v>0</v>
      </c>
      <c r="BH254" s="202">
        <f>IF(N254="sníž. přenesená",J254,0)</f>
        <v>0</v>
      </c>
      <c r="BI254" s="202">
        <f>IF(N254="nulová",J254,0)</f>
        <v>0</v>
      </c>
      <c r="BJ254" s="23" t="s">
        <v>83</v>
      </c>
      <c r="BK254" s="202">
        <f>ROUND(I254*H254,2)</f>
        <v>0</v>
      </c>
      <c r="BL254" s="23" t="s">
        <v>162</v>
      </c>
      <c r="BM254" s="23" t="s">
        <v>424</v>
      </c>
    </row>
    <row r="255" spans="2:65" s="1" customFormat="1" ht="23.85" customHeight="1">
      <c r="B255" s="40"/>
      <c r="C255" s="191" t="s">
        <v>425</v>
      </c>
      <c r="D255" s="191" t="s">
        <v>157</v>
      </c>
      <c r="E255" s="192" t="s">
        <v>426</v>
      </c>
      <c r="F255" s="193" t="s">
        <v>427</v>
      </c>
      <c r="G255" s="194" t="s">
        <v>160</v>
      </c>
      <c r="H255" s="195">
        <v>12</v>
      </c>
      <c r="I255" s="196"/>
      <c r="J255" s="197">
        <f>ROUND(I255*H255,2)</f>
        <v>0</v>
      </c>
      <c r="K255" s="193" t="s">
        <v>161</v>
      </c>
      <c r="L255" s="60"/>
      <c r="M255" s="198" t="s">
        <v>21</v>
      </c>
      <c r="N255" s="199" t="s">
        <v>46</v>
      </c>
      <c r="O255" s="41"/>
      <c r="P255" s="200">
        <f>O255*H255</f>
        <v>0</v>
      </c>
      <c r="Q255" s="200">
        <v>0.13</v>
      </c>
      <c r="R255" s="200">
        <f>Q255*H255</f>
        <v>1.56</v>
      </c>
      <c r="S255" s="200">
        <v>0</v>
      </c>
      <c r="T255" s="201">
        <f>S255*H255</f>
        <v>0</v>
      </c>
      <c r="AR255" s="23" t="s">
        <v>162</v>
      </c>
      <c r="AT255" s="23" t="s">
        <v>157</v>
      </c>
      <c r="AU255" s="23" t="s">
        <v>85</v>
      </c>
      <c r="AY255" s="23" t="s">
        <v>154</v>
      </c>
      <c r="BE255" s="202">
        <f>IF(N255="základní",J255,0)</f>
        <v>0</v>
      </c>
      <c r="BF255" s="202">
        <f>IF(N255="snížená",J255,0)</f>
        <v>0</v>
      </c>
      <c r="BG255" s="202">
        <f>IF(N255="zákl. přenesená",J255,0)</f>
        <v>0</v>
      </c>
      <c r="BH255" s="202">
        <f>IF(N255="sníž. přenesená",J255,0)</f>
        <v>0</v>
      </c>
      <c r="BI255" s="202">
        <f>IF(N255="nulová",J255,0)</f>
        <v>0</v>
      </c>
      <c r="BJ255" s="23" t="s">
        <v>83</v>
      </c>
      <c r="BK255" s="202">
        <f>ROUND(I255*H255,2)</f>
        <v>0</v>
      </c>
      <c r="BL255" s="23" t="s">
        <v>162</v>
      </c>
      <c r="BM255" s="23" t="s">
        <v>428</v>
      </c>
    </row>
    <row r="256" spans="2:65" s="1" customFormat="1" ht="59.45" customHeight="1">
      <c r="B256" s="40"/>
      <c r="C256" s="191" t="s">
        <v>429</v>
      </c>
      <c r="D256" s="191" t="s">
        <v>157</v>
      </c>
      <c r="E256" s="192" t="s">
        <v>430</v>
      </c>
      <c r="F256" s="193" t="s">
        <v>431</v>
      </c>
      <c r="G256" s="194" t="s">
        <v>160</v>
      </c>
      <c r="H256" s="195">
        <v>32.94</v>
      </c>
      <c r="I256" s="196"/>
      <c r="J256" s="197">
        <f>ROUND(I256*H256,2)</f>
        <v>0</v>
      </c>
      <c r="K256" s="193" t="s">
        <v>161</v>
      </c>
      <c r="L256" s="60"/>
      <c r="M256" s="198" t="s">
        <v>21</v>
      </c>
      <c r="N256" s="199" t="s">
        <v>46</v>
      </c>
      <c r="O256" s="41"/>
      <c r="P256" s="200">
        <f>O256*H256</f>
        <v>0</v>
      </c>
      <c r="Q256" s="200">
        <v>8.4250000000000005E-2</v>
      </c>
      <c r="R256" s="200">
        <f>Q256*H256</f>
        <v>2.7751950000000001</v>
      </c>
      <c r="S256" s="200">
        <v>0</v>
      </c>
      <c r="T256" s="201">
        <f>S256*H256</f>
        <v>0</v>
      </c>
      <c r="AR256" s="23" t="s">
        <v>162</v>
      </c>
      <c r="AT256" s="23" t="s">
        <v>157</v>
      </c>
      <c r="AU256" s="23" t="s">
        <v>85</v>
      </c>
      <c r="AY256" s="23" t="s">
        <v>154</v>
      </c>
      <c r="BE256" s="202">
        <f>IF(N256="základní",J256,0)</f>
        <v>0</v>
      </c>
      <c r="BF256" s="202">
        <f>IF(N256="snížená",J256,0)</f>
        <v>0</v>
      </c>
      <c r="BG256" s="202">
        <f>IF(N256="zákl. přenesená",J256,0)</f>
        <v>0</v>
      </c>
      <c r="BH256" s="202">
        <f>IF(N256="sníž. přenesená",J256,0)</f>
        <v>0</v>
      </c>
      <c r="BI256" s="202">
        <f>IF(N256="nulová",J256,0)</f>
        <v>0</v>
      </c>
      <c r="BJ256" s="23" t="s">
        <v>83</v>
      </c>
      <c r="BK256" s="202">
        <f>ROUND(I256*H256,2)</f>
        <v>0</v>
      </c>
      <c r="BL256" s="23" t="s">
        <v>162</v>
      </c>
      <c r="BM256" s="23" t="s">
        <v>432</v>
      </c>
    </row>
    <row r="257" spans="2:65" s="11" customFormat="1">
      <c r="B257" s="203"/>
      <c r="C257" s="204"/>
      <c r="D257" s="205" t="s">
        <v>164</v>
      </c>
      <c r="E257" s="206" t="s">
        <v>21</v>
      </c>
      <c r="F257" s="207" t="s">
        <v>433</v>
      </c>
      <c r="G257" s="204"/>
      <c r="H257" s="208">
        <v>31.5</v>
      </c>
      <c r="I257" s="209"/>
      <c r="J257" s="204"/>
      <c r="K257" s="204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164</v>
      </c>
      <c r="AU257" s="214" t="s">
        <v>85</v>
      </c>
      <c r="AV257" s="11" t="s">
        <v>85</v>
      </c>
      <c r="AW257" s="11" t="s">
        <v>38</v>
      </c>
      <c r="AX257" s="11" t="s">
        <v>75</v>
      </c>
      <c r="AY257" s="214" t="s">
        <v>154</v>
      </c>
    </row>
    <row r="258" spans="2:65" s="11" customFormat="1">
      <c r="B258" s="203"/>
      <c r="C258" s="204"/>
      <c r="D258" s="205" t="s">
        <v>164</v>
      </c>
      <c r="E258" s="206" t="s">
        <v>21</v>
      </c>
      <c r="F258" s="207" t="s">
        <v>412</v>
      </c>
      <c r="G258" s="204"/>
      <c r="H258" s="208">
        <v>1.44</v>
      </c>
      <c r="I258" s="209"/>
      <c r="J258" s="204"/>
      <c r="K258" s="204"/>
      <c r="L258" s="210"/>
      <c r="M258" s="211"/>
      <c r="N258" s="212"/>
      <c r="O258" s="212"/>
      <c r="P258" s="212"/>
      <c r="Q258" s="212"/>
      <c r="R258" s="212"/>
      <c r="S258" s="212"/>
      <c r="T258" s="213"/>
      <c r="AT258" s="214" t="s">
        <v>164</v>
      </c>
      <c r="AU258" s="214" t="s">
        <v>85</v>
      </c>
      <c r="AV258" s="11" t="s">
        <v>85</v>
      </c>
      <c r="AW258" s="11" t="s">
        <v>38</v>
      </c>
      <c r="AX258" s="11" t="s">
        <v>75</v>
      </c>
      <c r="AY258" s="214" t="s">
        <v>154</v>
      </c>
    </row>
    <row r="259" spans="2:65" s="12" customFormat="1">
      <c r="B259" s="215"/>
      <c r="C259" s="216"/>
      <c r="D259" s="205" t="s">
        <v>164</v>
      </c>
      <c r="E259" s="217" t="s">
        <v>21</v>
      </c>
      <c r="F259" s="218" t="s">
        <v>167</v>
      </c>
      <c r="G259" s="216"/>
      <c r="H259" s="219">
        <v>32.94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164</v>
      </c>
      <c r="AU259" s="225" t="s">
        <v>85</v>
      </c>
      <c r="AV259" s="12" t="s">
        <v>162</v>
      </c>
      <c r="AW259" s="12" t="s">
        <v>38</v>
      </c>
      <c r="AX259" s="12" t="s">
        <v>83</v>
      </c>
      <c r="AY259" s="225" t="s">
        <v>154</v>
      </c>
    </row>
    <row r="260" spans="2:65" s="1" customFormat="1" ht="59.45" customHeight="1">
      <c r="B260" s="40"/>
      <c r="C260" s="191" t="s">
        <v>434</v>
      </c>
      <c r="D260" s="191" t="s">
        <v>157</v>
      </c>
      <c r="E260" s="192" t="s">
        <v>435</v>
      </c>
      <c r="F260" s="193" t="s">
        <v>436</v>
      </c>
      <c r="G260" s="194" t="s">
        <v>160</v>
      </c>
      <c r="H260" s="195">
        <v>66.3</v>
      </c>
      <c r="I260" s="196"/>
      <c r="J260" s="197">
        <f>ROUND(I260*H260,2)</f>
        <v>0</v>
      </c>
      <c r="K260" s="193" t="s">
        <v>161</v>
      </c>
      <c r="L260" s="60"/>
      <c r="M260" s="198" t="s">
        <v>21</v>
      </c>
      <c r="N260" s="199" t="s">
        <v>46</v>
      </c>
      <c r="O260" s="41"/>
      <c r="P260" s="200">
        <f>O260*H260</f>
        <v>0</v>
      </c>
      <c r="Q260" s="200">
        <v>8.4250000000000005E-2</v>
      </c>
      <c r="R260" s="200">
        <f>Q260*H260</f>
        <v>5.5857749999999999</v>
      </c>
      <c r="S260" s="200">
        <v>0</v>
      </c>
      <c r="T260" s="201">
        <f>S260*H260</f>
        <v>0</v>
      </c>
      <c r="AR260" s="23" t="s">
        <v>162</v>
      </c>
      <c r="AT260" s="23" t="s">
        <v>157</v>
      </c>
      <c r="AU260" s="23" t="s">
        <v>85</v>
      </c>
      <c r="AY260" s="23" t="s">
        <v>154</v>
      </c>
      <c r="BE260" s="202">
        <f>IF(N260="základní",J260,0)</f>
        <v>0</v>
      </c>
      <c r="BF260" s="202">
        <f>IF(N260="snížená",J260,0)</f>
        <v>0</v>
      </c>
      <c r="BG260" s="202">
        <f>IF(N260="zákl. přenesená",J260,0)</f>
        <v>0</v>
      </c>
      <c r="BH260" s="202">
        <f>IF(N260="sníž. přenesená",J260,0)</f>
        <v>0</v>
      </c>
      <c r="BI260" s="202">
        <f>IF(N260="nulová",J260,0)</f>
        <v>0</v>
      </c>
      <c r="BJ260" s="23" t="s">
        <v>83</v>
      </c>
      <c r="BK260" s="202">
        <f>ROUND(I260*H260,2)</f>
        <v>0</v>
      </c>
      <c r="BL260" s="23" t="s">
        <v>162</v>
      </c>
      <c r="BM260" s="23" t="s">
        <v>437</v>
      </c>
    </row>
    <row r="261" spans="2:65" s="11" customFormat="1">
      <c r="B261" s="203"/>
      <c r="C261" s="204"/>
      <c r="D261" s="205" t="s">
        <v>164</v>
      </c>
      <c r="E261" s="206" t="s">
        <v>21</v>
      </c>
      <c r="F261" s="207" t="s">
        <v>438</v>
      </c>
      <c r="G261" s="204"/>
      <c r="H261" s="208">
        <v>66.3</v>
      </c>
      <c r="I261" s="209"/>
      <c r="J261" s="204"/>
      <c r="K261" s="204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164</v>
      </c>
      <c r="AU261" s="214" t="s">
        <v>85</v>
      </c>
      <c r="AV261" s="11" t="s">
        <v>85</v>
      </c>
      <c r="AW261" s="11" t="s">
        <v>38</v>
      </c>
      <c r="AX261" s="11" t="s">
        <v>83</v>
      </c>
      <c r="AY261" s="214" t="s">
        <v>154</v>
      </c>
    </row>
    <row r="262" spans="2:65" s="1" customFormat="1" ht="15" customHeight="1">
      <c r="B262" s="40"/>
      <c r="C262" s="236" t="s">
        <v>439</v>
      </c>
      <c r="D262" s="236" t="s">
        <v>332</v>
      </c>
      <c r="E262" s="237" t="s">
        <v>440</v>
      </c>
      <c r="F262" s="238" t="s">
        <v>441</v>
      </c>
      <c r="G262" s="239" t="s">
        <v>160</v>
      </c>
      <c r="H262" s="240">
        <v>102.217</v>
      </c>
      <c r="I262" s="241"/>
      <c r="J262" s="242">
        <f>ROUND(I262*H262,2)</f>
        <v>0</v>
      </c>
      <c r="K262" s="238" t="s">
        <v>161</v>
      </c>
      <c r="L262" s="243"/>
      <c r="M262" s="244" t="s">
        <v>21</v>
      </c>
      <c r="N262" s="245" t="s">
        <v>46</v>
      </c>
      <c r="O262" s="41"/>
      <c r="P262" s="200">
        <f>O262*H262</f>
        <v>0</v>
      </c>
      <c r="Q262" s="200">
        <v>0.13</v>
      </c>
      <c r="R262" s="200">
        <f>Q262*H262</f>
        <v>13.288209999999999</v>
      </c>
      <c r="S262" s="200">
        <v>0</v>
      </c>
      <c r="T262" s="201">
        <f>S262*H262</f>
        <v>0</v>
      </c>
      <c r="AR262" s="23" t="s">
        <v>193</v>
      </c>
      <c r="AT262" s="23" t="s">
        <v>332</v>
      </c>
      <c r="AU262" s="23" t="s">
        <v>85</v>
      </c>
      <c r="AY262" s="23" t="s">
        <v>154</v>
      </c>
      <c r="BE262" s="202">
        <f>IF(N262="základní",J262,0)</f>
        <v>0</v>
      </c>
      <c r="BF262" s="202">
        <f>IF(N262="snížená",J262,0)</f>
        <v>0</v>
      </c>
      <c r="BG262" s="202">
        <f>IF(N262="zákl. přenesená",J262,0)</f>
        <v>0</v>
      </c>
      <c r="BH262" s="202">
        <f>IF(N262="sníž. přenesená",J262,0)</f>
        <v>0</v>
      </c>
      <c r="BI262" s="202">
        <f>IF(N262="nulová",J262,0)</f>
        <v>0</v>
      </c>
      <c r="BJ262" s="23" t="s">
        <v>83</v>
      </c>
      <c r="BK262" s="202">
        <f>ROUND(I262*H262,2)</f>
        <v>0</v>
      </c>
      <c r="BL262" s="23" t="s">
        <v>162</v>
      </c>
      <c r="BM262" s="23" t="s">
        <v>442</v>
      </c>
    </row>
    <row r="263" spans="2:65" s="11" customFormat="1">
      <c r="B263" s="203"/>
      <c r="C263" s="204"/>
      <c r="D263" s="205" t="s">
        <v>164</v>
      </c>
      <c r="E263" s="206" t="s">
        <v>21</v>
      </c>
      <c r="F263" s="207" t="s">
        <v>443</v>
      </c>
      <c r="G263" s="204"/>
      <c r="H263" s="208">
        <v>102.217</v>
      </c>
      <c r="I263" s="209"/>
      <c r="J263" s="204"/>
      <c r="K263" s="204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164</v>
      </c>
      <c r="AU263" s="214" t="s">
        <v>85</v>
      </c>
      <c r="AV263" s="11" t="s">
        <v>85</v>
      </c>
      <c r="AW263" s="11" t="s">
        <v>38</v>
      </c>
      <c r="AX263" s="11" t="s">
        <v>83</v>
      </c>
      <c r="AY263" s="214" t="s">
        <v>154</v>
      </c>
    </row>
    <row r="264" spans="2:65" s="1" customFormat="1" ht="59.45" customHeight="1">
      <c r="B264" s="40"/>
      <c r="C264" s="191" t="s">
        <v>444</v>
      </c>
      <c r="D264" s="191" t="s">
        <v>157</v>
      </c>
      <c r="E264" s="192" t="s">
        <v>445</v>
      </c>
      <c r="F264" s="193" t="s">
        <v>446</v>
      </c>
      <c r="G264" s="194" t="s">
        <v>160</v>
      </c>
      <c r="H264" s="195">
        <v>96</v>
      </c>
      <c r="I264" s="196"/>
      <c r="J264" s="197">
        <f>ROUND(I264*H264,2)</f>
        <v>0</v>
      </c>
      <c r="K264" s="193" t="s">
        <v>161</v>
      </c>
      <c r="L264" s="60"/>
      <c r="M264" s="198" t="s">
        <v>21</v>
      </c>
      <c r="N264" s="199" t="s">
        <v>46</v>
      </c>
      <c r="O264" s="41"/>
      <c r="P264" s="200">
        <f>O264*H264</f>
        <v>0</v>
      </c>
      <c r="Q264" s="200">
        <v>0.10362</v>
      </c>
      <c r="R264" s="200">
        <f>Q264*H264</f>
        <v>9.9475200000000008</v>
      </c>
      <c r="S264" s="200">
        <v>0</v>
      </c>
      <c r="T264" s="201">
        <f>S264*H264</f>
        <v>0</v>
      </c>
      <c r="AR264" s="23" t="s">
        <v>162</v>
      </c>
      <c r="AT264" s="23" t="s">
        <v>157</v>
      </c>
      <c r="AU264" s="23" t="s">
        <v>85</v>
      </c>
      <c r="AY264" s="23" t="s">
        <v>154</v>
      </c>
      <c r="BE264" s="202">
        <f>IF(N264="základní",J264,0)</f>
        <v>0</v>
      </c>
      <c r="BF264" s="202">
        <f>IF(N264="snížená",J264,0)</f>
        <v>0</v>
      </c>
      <c r="BG264" s="202">
        <f>IF(N264="zákl. přenesená",J264,0)</f>
        <v>0</v>
      </c>
      <c r="BH264" s="202">
        <f>IF(N264="sníž. přenesená",J264,0)</f>
        <v>0</v>
      </c>
      <c r="BI264" s="202">
        <f>IF(N264="nulová",J264,0)</f>
        <v>0</v>
      </c>
      <c r="BJ264" s="23" t="s">
        <v>83</v>
      </c>
      <c r="BK264" s="202">
        <f>ROUND(I264*H264,2)</f>
        <v>0</v>
      </c>
      <c r="BL264" s="23" t="s">
        <v>162</v>
      </c>
      <c r="BM264" s="23" t="s">
        <v>447</v>
      </c>
    </row>
    <row r="265" spans="2:65" s="1" customFormat="1" ht="15" customHeight="1">
      <c r="B265" s="40"/>
      <c r="C265" s="236" t="s">
        <v>448</v>
      </c>
      <c r="D265" s="236" t="s">
        <v>332</v>
      </c>
      <c r="E265" s="237" t="s">
        <v>449</v>
      </c>
      <c r="F265" s="238" t="s">
        <v>450</v>
      </c>
      <c r="G265" s="239" t="s">
        <v>160</v>
      </c>
      <c r="H265" s="240">
        <v>98.88</v>
      </c>
      <c r="I265" s="241"/>
      <c r="J265" s="242">
        <f>ROUND(I265*H265,2)</f>
        <v>0</v>
      </c>
      <c r="K265" s="238" t="s">
        <v>161</v>
      </c>
      <c r="L265" s="243"/>
      <c r="M265" s="244" t="s">
        <v>21</v>
      </c>
      <c r="N265" s="245" t="s">
        <v>46</v>
      </c>
      <c r="O265" s="41"/>
      <c r="P265" s="200">
        <f>O265*H265</f>
        <v>0</v>
      </c>
      <c r="Q265" s="200">
        <v>0.17599999999999999</v>
      </c>
      <c r="R265" s="200">
        <f>Q265*H265</f>
        <v>17.40288</v>
      </c>
      <c r="S265" s="200">
        <v>0</v>
      </c>
      <c r="T265" s="201">
        <f>S265*H265</f>
        <v>0</v>
      </c>
      <c r="AR265" s="23" t="s">
        <v>193</v>
      </c>
      <c r="AT265" s="23" t="s">
        <v>332</v>
      </c>
      <c r="AU265" s="23" t="s">
        <v>85</v>
      </c>
      <c r="AY265" s="23" t="s">
        <v>154</v>
      </c>
      <c r="BE265" s="202">
        <f>IF(N265="základní",J265,0)</f>
        <v>0</v>
      </c>
      <c r="BF265" s="202">
        <f>IF(N265="snížená",J265,0)</f>
        <v>0</v>
      </c>
      <c r="BG265" s="202">
        <f>IF(N265="zákl. přenesená",J265,0)</f>
        <v>0</v>
      </c>
      <c r="BH265" s="202">
        <f>IF(N265="sníž. přenesená",J265,0)</f>
        <v>0</v>
      </c>
      <c r="BI265" s="202">
        <f>IF(N265="nulová",J265,0)</f>
        <v>0</v>
      </c>
      <c r="BJ265" s="23" t="s">
        <v>83</v>
      </c>
      <c r="BK265" s="202">
        <f>ROUND(I265*H265,2)</f>
        <v>0</v>
      </c>
      <c r="BL265" s="23" t="s">
        <v>162</v>
      </c>
      <c r="BM265" s="23" t="s">
        <v>451</v>
      </c>
    </row>
    <row r="266" spans="2:65" s="11" customFormat="1">
      <c r="B266" s="203"/>
      <c r="C266" s="204"/>
      <c r="D266" s="205" t="s">
        <v>164</v>
      </c>
      <c r="E266" s="206" t="s">
        <v>21</v>
      </c>
      <c r="F266" s="207" t="s">
        <v>452</v>
      </c>
      <c r="G266" s="204"/>
      <c r="H266" s="208">
        <v>98.88</v>
      </c>
      <c r="I266" s="209"/>
      <c r="J266" s="204"/>
      <c r="K266" s="204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164</v>
      </c>
      <c r="AU266" s="214" t="s">
        <v>85</v>
      </c>
      <c r="AV266" s="11" t="s">
        <v>85</v>
      </c>
      <c r="AW266" s="11" t="s">
        <v>38</v>
      </c>
      <c r="AX266" s="11" t="s">
        <v>83</v>
      </c>
      <c r="AY266" s="214" t="s">
        <v>154</v>
      </c>
    </row>
    <row r="267" spans="2:65" s="1" customFormat="1" ht="35.65" customHeight="1">
      <c r="B267" s="40"/>
      <c r="C267" s="191" t="s">
        <v>453</v>
      </c>
      <c r="D267" s="191" t="s">
        <v>157</v>
      </c>
      <c r="E267" s="192" t="s">
        <v>454</v>
      </c>
      <c r="F267" s="193" t="s">
        <v>455</v>
      </c>
      <c r="G267" s="194" t="s">
        <v>160</v>
      </c>
      <c r="H267" s="195">
        <v>8</v>
      </c>
      <c r="I267" s="196"/>
      <c r="J267" s="197">
        <f>ROUND(I267*H267,2)</f>
        <v>0</v>
      </c>
      <c r="K267" s="193" t="s">
        <v>161</v>
      </c>
      <c r="L267" s="60"/>
      <c r="M267" s="198" t="s">
        <v>21</v>
      </c>
      <c r="N267" s="199" t="s">
        <v>46</v>
      </c>
      <c r="O267" s="41"/>
      <c r="P267" s="200">
        <f>O267*H267</f>
        <v>0</v>
      </c>
      <c r="Q267" s="200">
        <v>0.10100000000000001</v>
      </c>
      <c r="R267" s="200">
        <f>Q267*H267</f>
        <v>0.80800000000000005</v>
      </c>
      <c r="S267" s="200">
        <v>0</v>
      </c>
      <c r="T267" s="201">
        <f>S267*H267</f>
        <v>0</v>
      </c>
      <c r="AR267" s="23" t="s">
        <v>162</v>
      </c>
      <c r="AT267" s="23" t="s">
        <v>157</v>
      </c>
      <c r="AU267" s="23" t="s">
        <v>85</v>
      </c>
      <c r="AY267" s="23" t="s">
        <v>154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23" t="s">
        <v>83</v>
      </c>
      <c r="BK267" s="202">
        <f>ROUND(I267*H267,2)</f>
        <v>0</v>
      </c>
      <c r="BL267" s="23" t="s">
        <v>162</v>
      </c>
      <c r="BM267" s="23" t="s">
        <v>456</v>
      </c>
    </row>
    <row r="268" spans="2:65" s="11" customFormat="1">
      <c r="B268" s="203"/>
      <c r="C268" s="204"/>
      <c r="D268" s="205" t="s">
        <v>164</v>
      </c>
      <c r="E268" s="206" t="s">
        <v>21</v>
      </c>
      <c r="F268" s="207" t="s">
        <v>166</v>
      </c>
      <c r="G268" s="204"/>
      <c r="H268" s="208">
        <v>8</v>
      </c>
      <c r="I268" s="209"/>
      <c r="J268" s="204"/>
      <c r="K268" s="204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164</v>
      </c>
      <c r="AU268" s="214" t="s">
        <v>85</v>
      </c>
      <c r="AV268" s="11" t="s">
        <v>85</v>
      </c>
      <c r="AW268" s="11" t="s">
        <v>38</v>
      </c>
      <c r="AX268" s="11" t="s">
        <v>83</v>
      </c>
      <c r="AY268" s="214" t="s">
        <v>154</v>
      </c>
    </row>
    <row r="269" spans="2:65" s="10" customFormat="1" ht="29.85" customHeight="1">
      <c r="B269" s="175"/>
      <c r="C269" s="176"/>
      <c r="D269" s="177" t="s">
        <v>74</v>
      </c>
      <c r="E269" s="189" t="s">
        <v>185</v>
      </c>
      <c r="F269" s="189" t="s">
        <v>457</v>
      </c>
      <c r="G269" s="176"/>
      <c r="H269" s="176"/>
      <c r="I269" s="179"/>
      <c r="J269" s="190">
        <f>BK269</f>
        <v>0</v>
      </c>
      <c r="K269" s="176"/>
      <c r="L269" s="181"/>
      <c r="M269" s="182"/>
      <c r="N269" s="183"/>
      <c r="O269" s="183"/>
      <c r="P269" s="184">
        <f>SUM(P270:P345)</f>
        <v>0</v>
      </c>
      <c r="Q269" s="183"/>
      <c r="R269" s="184">
        <f>SUM(R270:R345)</f>
        <v>51.569644910000001</v>
      </c>
      <c r="S269" s="183"/>
      <c r="T269" s="185">
        <f>SUM(T270:T345)</f>
        <v>0</v>
      </c>
      <c r="AR269" s="186" t="s">
        <v>83</v>
      </c>
      <c r="AT269" s="187" t="s">
        <v>74</v>
      </c>
      <c r="AU269" s="187" t="s">
        <v>83</v>
      </c>
      <c r="AY269" s="186" t="s">
        <v>154</v>
      </c>
      <c r="BK269" s="188">
        <f>SUM(BK270:BK345)</f>
        <v>0</v>
      </c>
    </row>
    <row r="270" spans="2:65" s="1" customFormat="1" ht="15" customHeight="1">
      <c r="B270" s="40"/>
      <c r="C270" s="191" t="s">
        <v>458</v>
      </c>
      <c r="D270" s="191" t="s">
        <v>157</v>
      </c>
      <c r="E270" s="192" t="s">
        <v>459</v>
      </c>
      <c r="F270" s="193" t="s">
        <v>460</v>
      </c>
      <c r="G270" s="194" t="s">
        <v>160</v>
      </c>
      <c r="H270" s="195">
        <v>28.673999999999999</v>
      </c>
      <c r="I270" s="196"/>
      <c r="J270" s="197">
        <f>ROUND(I270*H270,2)</f>
        <v>0</v>
      </c>
      <c r="K270" s="193" t="s">
        <v>161</v>
      </c>
      <c r="L270" s="60"/>
      <c r="M270" s="198" t="s">
        <v>21</v>
      </c>
      <c r="N270" s="199" t="s">
        <v>46</v>
      </c>
      <c r="O270" s="41"/>
      <c r="P270" s="200">
        <f>O270*H270</f>
        <v>0</v>
      </c>
      <c r="Q270" s="200">
        <v>7.3499999999999998E-3</v>
      </c>
      <c r="R270" s="200">
        <f>Q270*H270</f>
        <v>0.21075389999999999</v>
      </c>
      <c r="S270" s="200">
        <v>0</v>
      </c>
      <c r="T270" s="201">
        <f>S270*H270</f>
        <v>0</v>
      </c>
      <c r="AR270" s="23" t="s">
        <v>162</v>
      </c>
      <c r="AT270" s="23" t="s">
        <v>157</v>
      </c>
      <c r="AU270" s="23" t="s">
        <v>85</v>
      </c>
      <c r="AY270" s="23" t="s">
        <v>154</v>
      </c>
      <c r="BE270" s="202">
        <f>IF(N270="základní",J270,0)</f>
        <v>0</v>
      </c>
      <c r="BF270" s="202">
        <f>IF(N270="snížená",J270,0)</f>
        <v>0</v>
      </c>
      <c r="BG270" s="202">
        <f>IF(N270="zákl. přenesená",J270,0)</f>
        <v>0</v>
      </c>
      <c r="BH270" s="202">
        <f>IF(N270="sníž. přenesená",J270,0)</f>
        <v>0</v>
      </c>
      <c r="BI270" s="202">
        <f>IF(N270="nulová",J270,0)</f>
        <v>0</v>
      </c>
      <c r="BJ270" s="23" t="s">
        <v>83</v>
      </c>
      <c r="BK270" s="202">
        <f>ROUND(I270*H270,2)</f>
        <v>0</v>
      </c>
      <c r="BL270" s="23" t="s">
        <v>162</v>
      </c>
      <c r="BM270" s="23" t="s">
        <v>461</v>
      </c>
    </row>
    <row r="271" spans="2:65" s="11" customFormat="1">
      <c r="B271" s="203"/>
      <c r="C271" s="204"/>
      <c r="D271" s="205" t="s">
        <v>164</v>
      </c>
      <c r="E271" s="206" t="s">
        <v>21</v>
      </c>
      <c r="F271" s="207" t="s">
        <v>462</v>
      </c>
      <c r="G271" s="204"/>
      <c r="H271" s="208">
        <v>28.673999999999999</v>
      </c>
      <c r="I271" s="209"/>
      <c r="J271" s="204"/>
      <c r="K271" s="204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164</v>
      </c>
      <c r="AU271" s="214" t="s">
        <v>85</v>
      </c>
      <c r="AV271" s="11" t="s">
        <v>85</v>
      </c>
      <c r="AW271" s="11" t="s">
        <v>38</v>
      </c>
      <c r="AX271" s="11" t="s">
        <v>83</v>
      </c>
      <c r="AY271" s="214" t="s">
        <v>154</v>
      </c>
    </row>
    <row r="272" spans="2:65" s="1" customFormat="1" ht="23.85" customHeight="1">
      <c r="B272" s="40"/>
      <c r="C272" s="191" t="s">
        <v>463</v>
      </c>
      <c r="D272" s="191" t="s">
        <v>157</v>
      </c>
      <c r="E272" s="192" t="s">
        <v>464</v>
      </c>
      <c r="F272" s="193" t="s">
        <v>465</v>
      </c>
      <c r="G272" s="194" t="s">
        <v>160</v>
      </c>
      <c r="H272" s="195">
        <v>5.7060000000000004</v>
      </c>
      <c r="I272" s="196"/>
      <c r="J272" s="197">
        <f>ROUND(I272*H272,2)</f>
        <v>0</v>
      </c>
      <c r="K272" s="193" t="s">
        <v>161</v>
      </c>
      <c r="L272" s="60"/>
      <c r="M272" s="198" t="s">
        <v>21</v>
      </c>
      <c r="N272" s="199" t="s">
        <v>46</v>
      </c>
      <c r="O272" s="41"/>
      <c r="P272" s="200">
        <f>O272*H272</f>
        <v>0</v>
      </c>
      <c r="Q272" s="200">
        <v>4.3800000000000002E-3</v>
      </c>
      <c r="R272" s="200">
        <f>Q272*H272</f>
        <v>2.4992280000000002E-2</v>
      </c>
      <c r="S272" s="200">
        <v>0</v>
      </c>
      <c r="T272" s="201">
        <f>S272*H272</f>
        <v>0</v>
      </c>
      <c r="AR272" s="23" t="s">
        <v>162</v>
      </c>
      <c r="AT272" s="23" t="s">
        <v>157</v>
      </c>
      <c r="AU272" s="23" t="s">
        <v>85</v>
      </c>
      <c r="AY272" s="23" t="s">
        <v>154</v>
      </c>
      <c r="BE272" s="202">
        <f>IF(N272="základní",J272,0)</f>
        <v>0</v>
      </c>
      <c r="BF272" s="202">
        <f>IF(N272="snížená",J272,0)</f>
        <v>0</v>
      </c>
      <c r="BG272" s="202">
        <f>IF(N272="zákl. přenesená",J272,0)</f>
        <v>0</v>
      </c>
      <c r="BH272" s="202">
        <f>IF(N272="sníž. přenesená",J272,0)</f>
        <v>0</v>
      </c>
      <c r="BI272" s="202">
        <f>IF(N272="nulová",J272,0)</f>
        <v>0</v>
      </c>
      <c r="BJ272" s="23" t="s">
        <v>83</v>
      </c>
      <c r="BK272" s="202">
        <f>ROUND(I272*H272,2)</f>
        <v>0</v>
      </c>
      <c r="BL272" s="23" t="s">
        <v>162</v>
      </c>
      <c r="BM272" s="23" t="s">
        <v>466</v>
      </c>
    </row>
    <row r="273" spans="2:65" s="11" customFormat="1">
      <c r="B273" s="203"/>
      <c r="C273" s="204"/>
      <c r="D273" s="205" t="s">
        <v>164</v>
      </c>
      <c r="E273" s="206" t="s">
        <v>21</v>
      </c>
      <c r="F273" s="207" t="s">
        <v>467</v>
      </c>
      <c r="G273" s="204"/>
      <c r="H273" s="208">
        <v>1.05</v>
      </c>
      <c r="I273" s="209"/>
      <c r="J273" s="204"/>
      <c r="K273" s="204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164</v>
      </c>
      <c r="AU273" s="214" t="s">
        <v>85</v>
      </c>
      <c r="AV273" s="11" t="s">
        <v>85</v>
      </c>
      <c r="AW273" s="11" t="s">
        <v>38</v>
      </c>
      <c r="AX273" s="11" t="s">
        <v>75</v>
      </c>
      <c r="AY273" s="214" t="s">
        <v>154</v>
      </c>
    </row>
    <row r="274" spans="2:65" s="11" customFormat="1">
      <c r="B274" s="203"/>
      <c r="C274" s="204"/>
      <c r="D274" s="205" t="s">
        <v>164</v>
      </c>
      <c r="E274" s="206" t="s">
        <v>21</v>
      </c>
      <c r="F274" s="207" t="s">
        <v>468</v>
      </c>
      <c r="G274" s="204"/>
      <c r="H274" s="208">
        <v>1.5620000000000001</v>
      </c>
      <c r="I274" s="209"/>
      <c r="J274" s="204"/>
      <c r="K274" s="204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164</v>
      </c>
      <c r="AU274" s="214" t="s">
        <v>85</v>
      </c>
      <c r="AV274" s="11" t="s">
        <v>85</v>
      </c>
      <c r="AW274" s="11" t="s">
        <v>38</v>
      </c>
      <c r="AX274" s="11" t="s">
        <v>75</v>
      </c>
      <c r="AY274" s="214" t="s">
        <v>154</v>
      </c>
    </row>
    <row r="275" spans="2:65" s="11" customFormat="1">
      <c r="B275" s="203"/>
      <c r="C275" s="204"/>
      <c r="D275" s="205" t="s">
        <v>164</v>
      </c>
      <c r="E275" s="206" t="s">
        <v>21</v>
      </c>
      <c r="F275" s="207" t="s">
        <v>469</v>
      </c>
      <c r="G275" s="204"/>
      <c r="H275" s="208">
        <v>3.0939999999999999</v>
      </c>
      <c r="I275" s="209"/>
      <c r="J275" s="204"/>
      <c r="K275" s="204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164</v>
      </c>
      <c r="AU275" s="214" t="s">
        <v>85</v>
      </c>
      <c r="AV275" s="11" t="s">
        <v>85</v>
      </c>
      <c r="AW275" s="11" t="s">
        <v>38</v>
      </c>
      <c r="AX275" s="11" t="s">
        <v>75</v>
      </c>
      <c r="AY275" s="214" t="s">
        <v>154</v>
      </c>
    </row>
    <row r="276" spans="2:65" s="12" customFormat="1">
      <c r="B276" s="215"/>
      <c r="C276" s="216"/>
      <c r="D276" s="205" t="s">
        <v>164</v>
      </c>
      <c r="E276" s="217" t="s">
        <v>21</v>
      </c>
      <c r="F276" s="218" t="s">
        <v>167</v>
      </c>
      <c r="G276" s="216"/>
      <c r="H276" s="219">
        <v>5.7060000000000004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164</v>
      </c>
      <c r="AU276" s="225" t="s">
        <v>85</v>
      </c>
      <c r="AV276" s="12" t="s">
        <v>162</v>
      </c>
      <c r="AW276" s="12" t="s">
        <v>38</v>
      </c>
      <c r="AX276" s="12" t="s">
        <v>83</v>
      </c>
      <c r="AY276" s="225" t="s">
        <v>154</v>
      </c>
    </row>
    <row r="277" spans="2:65" s="1" customFormat="1" ht="15" customHeight="1">
      <c r="B277" s="40"/>
      <c r="C277" s="191" t="s">
        <v>470</v>
      </c>
      <c r="D277" s="191" t="s">
        <v>157</v>
      </c>
      <c r="E277" s="192" t="s">
        <v>471</v>
      </c>
      <c r="F277" s="193" t="s">
        <v>472</v>
      </c>
      <c r="G277" s="194" t="s">
        <v>160</v>
      </c>
      <c r="H277" s="195">
        <v>0.62</v>
      </c>
      <c r="I277" s="196"/>
      <c r="J277" s="197">
        <f>ROUND(I277*H277,2)</f>
        <v>0</v>
      </c>
      <c r="K277" s="193" t="s">
        <v>161</v>
      </c>
      <c r="L277" s="60"/>
      <c r="M277" s="198" t="s">
        <v>21</v>
      </c>
      <c r="N277" s="199" t="s">
        <v>46</v>
      </c>
      <c r="O277" s="41"/>
      <c r="P277" s="200">
        <f>O277*H277</f>
        <v>0</v>
      </c>
      <c r="Q277" s="200">
        <v>0.04</v>
      </c>
      <c r="R277" s="200">
        <f>Q277*H277</f>
        <v>2.4799999999999999E-2</v>
      </c>
      <c r="S277" s="200">
        <v>0</v>
      </c>
      <c r="T277" s="201">
        <f>S277*H277</f>
        <v>0</v>
      </c>
      <c r="AR277" s="23" t="s">
        <v>162</v>
      </c>
      <c r="AT277" s="23" t="s">
        <v>157</v>
      </c>
      <c r="AU277" s="23" t="s">
        <v>85</v>
      </c>
      <c r="AY277" s="23" t="s">
        <v>154</v>
      </c>
      <c r="BE277" s="202">
        <f>IF(N277="základní",J277,0)</f>
        <v>0</v>
      </c>
      <c r="BF277" s="202">
        <f>IF(N277="snížená",J277,0)</f>
        <v>0</v>
      </c>
      <c r="BG277" s="202">
        <f>IF(N277="zákl. přenesená",J277,0)</f>
        <v>0</v>
      </c>
      <c r="BH277" s="202">
        <f>IF(N277="sníž. přenesená",J277,0)</f>
        <v>0</v>
      </c>
      <c r="BI277" s="202">
        <f>IF(N277="nulová",J277,0)</f>
        <v>0</v>
      </c>
      <c r="BJ277" s="23" t="s">
        <v>83</v>
      </c>
      <c r="BK277" s="202">
        <f>ROUND(I277*H277,2)</f>
        <v>0</v>
      </c>
      <c r="BL277" s="23" t="s">
        <v>162</v>
      </c>
      <c r="BM277" s="23" t="s">
        <v>473</v>
      </c>
    </row>
    <row r="278" spans="2:65" s="11" customFormat="1">
      <c r="B278" s="203"/>
      <c r="C278" s="204"/>
      <c r="D278" s="205" t="s">
        <v>164</v>
      </c>
      <c r="E278" s="206" t="s">
        <v>21</v>
      </c>
      <c r="F278" s="207" t="s">
        <v>474</v>
      </c>
      <c r="G278" s="204"/>
      <c r="H278" s="208">
        <v>0.62</v>
      </c>
      <c r="I278" s="209"/>
      <c r="J278" s="204"/>
      <c r="K278" s="204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164</v>
      </c>
      <c r="AU278" s="214" t="s">
        <v>85</v>
      </c>
      <c r="AV278" s="11" t="s">
        <v>85</v>
      </c>
      <c r="AW278" s="11" t="s">
        <v>38</v>
      </c>
      <c r="AX278" s="11" t="s">
        <v>83</v>
      </c>
      <c r="AY278" s="214" t="s">
        <v>154</v>
      </c>
    </row>
    <row r="279" spans="2:65" s="1" customFormat="1" ht="15" customHeight="1">
      <c r="B279" s="40"/>
      <c r="C279" s="191" t="s">
        <v>475</v>
      </c>
      <c r="D279" s="191" t="s">
        <v>157</v>
      </c>
      <c r="E279" s="192" t="s">
        <v>476</v>
      </c>
      <c r="F279" s="193" t="s">
        <v>477</v>
      </c>
      <c r="G279" s="194" t="s">
        <v>160</v>
      </c>
      <c r="H279" s="195">
        <v>0.62</v>
      </c>
      <c r="I279" s="196"/>
      <c r="J279" s="197">
        <f>ROUND(I279*H279,2)</f>
        <v>0</v>
      </c>
      <c r="K279" s="193" t="s">
        <v>161</v>
      </c>
      <c r="L279" s="60"/>
      <c r="M279" s="198" t="s">
        <v>21</v>
      </c>
      <c r="N279" s="199" t="s">
        <v>46</v>
      </c>
      <c r="O279" s="41"/>
      <c r="P279" s="200">
        <f>O279*H279</f>
        <v>0</v>
      </c>
      <c r="Q279" s="200">
        <v>4.0629999999999999E-2</v>
      </c>
      <c r="R279" s="200">
        <f>Q279*H279</f>
        <v>2.51906E-2</v>
      </c>
      <c r="S279" s="200">
        <v>0</v>
      </c>
      <c r="T279" s="201">
        <f>S279*H279</f>
        <v>0</v>
      </c>
      <c r="AR279" s="23" t="s">
        <v>162</v>
      </c>
      <c r="AT279" s="23" t="s">
        <v>157</v>
      </c>
      <c r="AU279" s="23" t="s">
        <v>85</v>
      </c>
      <c r="AY279" s="23" t="s">
        <v>154</v>
      </c>
      <c r="BE279" s="202">
        <f>IF(N279="základní",J279,0)</f>
        <v>0</v>
      </c>
      <c r="BF279" s="202">
        <f>IF(N279="snížená",J279,0)</f>
        <v>0</v>
      </c>
      <c r="BG279" s="202">
        <f>IF(N279="zákl. přenesená",J279,0)</f>
        <v>0</v>
      </c>
      <c r="BH279" s="202">
        <f>IF(N279="sníž. přenesená",J279,0)</f>
        <v>0</v>
      </c>
      <c r="BI279" s="202">
        <f>IF(N279="nulová",J279,0)</f>
        <v>0</v>
      </c>
      <c r="BJ279" s="23" t="s">
        <v>83</v>
      </c>
      <c r="BK279" s="202">
        <f>ROUND(I279*H279,2)</f>
        <v>0</v>
      </c>
      <c r="BL279" s="23" t="s">
        <v>162</v>
      </c>
      <c r="BM279" s="23" t="s">
        <v>478</v>
      </c>
    </row>
    <row r="280" spans="2:65" s="1" customFormat="1" ht="23.85" customHeight="1">
      <c r="B280" s="40"/>
      <c r="C280" s="191" t="s">
        <v>479</v>
      </c>
      <c r="D280" s="191" t="s">
        <v>157</v>
      </c>
      <c r="E280" s="192" t="s">
        <v>480</v>
      </c>
      <c r="F280" s="193" t="s">
        <v>481</v>
      </c>
      <c r="G280" s="194" t="s">
        <v>160</v>
      </c>
      <c r="H280" s="195">
        <v>5.1550000000000002</v>
      </c>
      <c r="I280" s="196"/>
      <c r="J280" s="197">
        <f>ROUND(I280*H280,2)</f>
        <v>0</v>
      </c>
      <c r="K280" s="193" t="s">
        <v>161</v>
      </c>
      <c r="L280" s="60"/>
      <c r="M280" s="198" t="s">
        <v>21</v>
      </c>
      <c r="N280" s="199" t="s">
        <v>46</v>
      </c>
      <c r="O280" s="41"/>
      <c r="P280" s="200">
        <f>O280*H280</f>
        <v>0</v>
      </c>
      <c r="Q280" s="200">
        <v>4.3800000000000002E-3</v>
      </c>
      <c r="R280" s="200">
        <f>Q280*H280</f>
        <v>2.2578900000000002E-2</v>
      </c>
      <c r="S280" s="200">
        <v>0</v>
      </c>
      <c r="T280" s="201">
        <f>S280*H280</f>
        <v>0</v>
      </c>
      <c r="AR280" s="23" t="s">
        <v>162</v>
      </c>
      <c r="AT280" s="23" t="s">
        <v>157</v>
      </c>
      <c r="AU280" s="23" t="s">
        <v>85</v>
      </c>
      <c r="AY280" s="23" t="s">
        <v>154</v>
      </c>
      <c r="BE280" s="202">
        <f>IF(N280="základní",J280,0)</f>
        <v>0</v>
      </c>
      <c r="BF280" s="202">
        <f>IF(N280="snížená",J280,0)</f>
        <v>0</v>
      </c>
      <c r="BG280" s="202">
        <f>IF(N280="zákl. přenesená",J280,0)</f>
        <v>0</v>
      </c>
      <c r="BH280" s="202">
        <f>IF(N280="sníž. přenesená",J280,0)</f>
        <v>0</v>
      </c>
      <c r="BI280" s="202">
        <f>IF(N280="nulová",J280,0)</f>
        <v>0</v>
      </c>
      <c r="BJ280" s="23" t="s">
        <v>83</v>
      </c>
      <c r="BK280" s="202">
        <f>ROUND(I280*H280,2)</f>
        <v>0</v>
      </c>
      <c r="BL280" s="23" t="s">
        <v>162</v>
      </c>
      <c r="BM280" s="23" t="s">
        <v>482</v>
      </c>
    </row>
    <row r="281" spans="2:65" s="11" customFormat="1">
      <c r="B281" s="203"/>
      <c r="C281" s="204"/>
      <c r="D281" s="205" t="s">
        <v>164</v>
      </c>
      <c r="E281" s="206" t="s">
        <v>21</v>
      </c>
      <c r="F281" s="207" t="s">
        <v>483</v>
      </c>
      <c r="G281" s="204"/>
      <c r="H281" s="208">
        <v>5.1550000000000002</v>
      </c>
      <c r="I281" s="209"/>
      <c r="J281" s="204"/>
      <c r="K281" s="204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164</v>
      </c>
      <c r="AU281" s="214" t="s">
        <v>85</v>
      </c>
      <c r="AV281" s="11" t="s">
        <v>85</v>
      </c>
      <c r="AW281" s="11" t="s">
        <v>38</v>
      </c>
      <c r="AX281" s="11" t="s">
        <v>83</v>
      </c>
      <c r="AY281" s="214" t="s">
        <v>154</v>
      </c>
    </row>
    <row r="282" spans="2:65" s="1" customFormat="1" ht="15" customHeight="1">
      <c r="B282" s="40"/>
      <c r="C282" s="191" t="s">
        <v>484</v>
      </c>
      <c r="D282" s="191" t="s">
        <v>157</v>
      </c>
      <c r="E282" s="192" t="s">
        <v>485</v>
      </c>
      <c r="F282" s="193" t="s">
        <v>486</v>
      </c>
      <c r="G282" s="194" t="s">
        <v>160</v>
      </c>
      <c r="H282" s="195">
        <v>5.1550000000000002</v>
      </c>
      <c r="I282" s="196"/>
      <c r="J282" s="197">
        <f>ROUND(I282*H282,2)</f>
        <v>0</v>
      </c>
      <c r="K282" s="193" t="s">
        <v>161</v>
      </c>
      <c r="L282" s="60"/>
      <c r="M282" s="198" t="s">
        <v>21</v>
      </c>
      <c r="N282" s="199" t="s">
        <v>46</v>
      </c>
      <c r="O282" s="41"/>
      <c r="P282" s="200">
        <f>O282*H282</f>
        <v>0</v>
      </c>
      <c r="Q282" s="200">
        <v>3.0000000000000001E-3</v>
      </c>
      <c r="R282" s="200">
        <f>Q282*H282</f>
        <v>1.5465000000000001E-2</v>
      </c>
      <c r="S282" s="200">
        <v>0</v>
      </c>
      <c r="T282" s="201">
        <f>S282*H282</f>
        <v>0</v>
      </c>
      <c r="AR282" s="23" t="s">
        <v>162</v>
      </c>
      <c r="AT282" s="23" t="s">
        <v>157</v>
      </c>
      <c r="AU282" s="23" t="s">
        <v>85</v>
      </c>
      <c r="AY282" s="23" t="s">
        <v>154</v>
      </c>
      <c r="BE282" s="202">
        <f>IF(N282="základní",J282,0)</f>
        <v>0</v>
      </c>
      <c r="BF282" s="202">
        <f>IF(N282="snížená",J282,0)</f>
        <v>0</v>
      </c>
      <c r="BG282" s="202">
        <f>IF(N282="zákl. přenesená",J282,0)</f>
        <v>0</v>
      </c>
      <c r="BH282" s="202">
        <f>IF(N282="sníž. přenesená",J282,0)</f>
        <v>0</v>
      </c>
      <c r="BI282" s="202">
        <f>IF(N282="nulová",J282,0)</f>
        <v>0</v>
      </c>
      <c r="BJ282" s="23" t="s">
        <v>83</v>
      </c>
      <c r="BK282" s="202">
        <f>ROUND(I282*H282,2)</f>
        <v>0</v>
      </c>
      <c r="BL282" s="23" t="s">
        <v>162</v>
      </c>
      <c r="BM282" s="23" t="s">
        <v>487</v>
      </c>
    </row>
    <row r="283" spans="2:65" s="11" customFormat="1">
      <c r="B283" s="203"/>
      <c r="C283" s="204"/>
      <c r="D283" s="205" t="s">
        <v>164</v>
      </c>
      <c r="E283" s="206" t="s">
        <v>21</v>
      </c>
      <c r="F283" s="207" t="s">
        <v>483</v>
      </c>
      <c r="G283" s="204"/>
      <c r="H283" s="208">
        <v>5.1550000000000002</v>
      </c>
      <c r="I283" s="209"/>
      <c r="J283" s="204"/>
      <c r="K283" s="204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164</v>
      </c>
      <c r="AU283" s="214" t="s">
        <v>85</v>
      </c>
      <c r="AV283" s="11" t="s">
        <v>85</v>
      </c>
      <c r="AW283" s="11" t="s">
        <v>38</v>
      </c>
      <c r="AX283" s="11" t="s">
        <v>83</v>
      </c>
      <c r="AY283" s="214" t="s">
        <v>154</v>
      </c>
    </row>
    <row r="284" spans="2:65" s="1" customFormat="1" ht="15" customHeight="1">
      <c r="B284" s="40"/>
      <c r="C284" s="191" t="s">
        <v>488</v>
      </c>
      <c r="D284" s="191" t="s">
        <v>157</v>
      </c>
      <c r="E284" s="192" t="s">
        <v>489</v>
      </c>
      <c r="F284" s="193" t="s">
        <v>490</v>
      </c>
      <c r="G284" s="194" t="s">
        <v>160</v>
      </c>
      <c r="H284" s="195">
        <v>36.863999999999997</v>
      </c>
      <c r="I284" s="196"/>
      <c r="J284" s="197">
        <f>ROUND(I284*H284,2)</f>
        <v>0</v>
      </c>
      <c r="K284" s="193" t="s">
        <v>161</v>
      </c>
      <c r="L284" s="60"/>
      <c r="M284" s="198" t="s">
        <v>21</v>
      </c>
      <c r="N284" s="199" t="s">
        <v>46</v>
      </c>
      <c r="O284" s="41"/>
      <c r="P284" s="200">
        <f>O284*H284</f>
        <v>0</v>
      </c>
      <c r="Q284" s="200">
        <v>3.3579999999999999E-2</v>
      </c>
      <c r="R284" s="200">
        <f>Q284*H284</f>
        <v>1.2378931199999998</v>
      </c>
      <c r="S284" s="200">
        <v>0</v>
      </c>
      <c r="T284" s="201">
        <f>S284*H284</f>
        <v>0</v>
      </c>
      <c r="AR284" s="23" t="s">
        <v>162</v>
      </c>
      <c r="AT284" s="23" t="s">
        <v>157</v>
      </c>
      <c r="AU284" s="23" t="s">
        <v>85</v>
      </c>
      <c r="AY284" s="23" t="s">
        <v>154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23" t="s">
        <v>83</v>
      </c>
      <c r="BK284" s="202">
        <f>ROUND(I284*H284,2)</f>
        <v>0</v>
      </c>
      <c r="BL284" s="23" t="s">
        <v>162</v>
      </c>
      <c r="BM284" s="23" t="s">
        <v>491</v>
      </c>
    </row>
    <row r="285" spans="2:65" s="11" customFormat="1">
      <c r="B285" s="203"/>
      <c r="C285" s="204"/>
      <c r="D285" s="205" t="s">
        <v>164</v>
      </c>
      <c r="E285" s="206" t="s">
        <v>21</v>
      </c>
      <c r="F285" s="207" t="s">
        <v>492</v>
      </c>
      <c r="G285" s="204"/>
      <c r="H285" s="208">
        <v>4.8540000000000001</v>
      </c>
      <c r="I285" s="209"/>
      <c r="J285" s="204"/>
      <c r="K285" s="204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164</v>
      </c>
      <c r="AU285" s="214" t="s">
        <v>85</v>
      </c>
      <c r="AV285" s="11" t="s">
        <v>85</v>
      </c>
      <c r="AW285" s="11" t="s">
        <v>38</v>
      </c>
      <c r="AX285" s="11" t="s">
        <v>75</v>
      </c>
      <c r="AY285" s="214" t="s">
        <v>154</v>
      </c>
    </row>
    <row r="286" spans="2:65" s="11" customFormat="1">
      <c r="B286" s="203"/>
      <c r="C286" s="204"/>
      <c r="D286" s="205" t="s">
        <v>164</v>
      </c>
      <c r="E286" s="206" t="s">
        <v>21</v>
      </c>
      <c r="F286" s="207" t="s">
        <v>493</v>
      </c>
      <c r="G286" s="204"/>
      <c r="H286" s="208">
        <v>6.3630000000000004</v>
      </c>
      <c r="I286" s="209"/>
      <c r="J286" s="204"/>
      <c r="K286" s="204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164</v>
      </c>
      <c r="AU286" s="214" t="s">
        <v>85</v>
      </c>
      <c r="AV286" s="11" t="s">
        <v>85</v>
      </c>
      <c r="AW286" s="11" t="s">
        <v>38</v>
      </c>
      <c r="AX286" s="11" t="s">
        <v>75</v>
      </c>
      <c r="AY286" s="214" t="s">
        <v>154</v>
      </c>
    </row>
    <row r="287" spans="2:65" s="11" customFormat="1">
      <c r="B287" s="203"/>
      <c r="C287" s="204"/>
      <c r="D287" s="205" t="s">
        <v>164</v>
      </c>
      <c r="E287" s="206" t="s">
        <v>21</v>
      </c>
      <c r="F287" s="207" t="s">
        <v>494</v>
      </c>
      <c r="G287" s="204"/>
      <c r="H287" s="208">
        <v>7.7770000000000001</v>
      </c>
      <c r="I287" s="209"/>
      <c r="J287" s="204"/>
      <c r="K287" s="204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164</v>
      </c>
      <c r="AU287" s="214" t="s">
        <v>85</v>
      </c>
      <c r="AV287" s="11" t="s">
        <v>85</v>
      </c>
      <c r="AW287" s="11" t="s">
        <v>38</v>
      </c>
      <c r="AX287" s="11" t="s">
        <v>75</v>
      </c>
      <c r="AY287" s="214" t="s">
        <v>154</v>
      </c>
    </row>
    <row r="288" spans="2:65" s="11" customFormat="1">
      <c r="B288" s="203"/>
      <c r="C288" s="204"/>
      <c r="D288" s="205" t="s">
        <v>164</v>
      </c>
      <c r="E288" s="206" t="s">
        <v>21</v>
      </c>
      <c r="F288" s="207" t="s">
        <v>495</v>
      </c>
      <c r="G288" s="204"/>
      <c r="H288" s="208">
        <v>8.26</v>
      </c>
      <c r="I288" s="209"/>
      <c r="J288" s="204"/>
      <c r="K288" s="204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164</v>
      </c>
      <c r="AU288" s="214" t="s">
        <v>85</v>
      </c>
      <c r="AV288" s="11" t="s">
        <v>85</v>
      </c>
      <c r="AW288" s="11" t="s">
        <v>38</v>
      </c>
      <c r="AX288" s="11" t="s">
        <v>75</v>
      </c>
      <c r="AY288" s="214" t="s">
        <v>154</v>
      </c>
    </row>
    <row r="289" spans="2:65" s="11" customFormat="1">
      <c r="B289" s="203"/>
      <c r="C289" s="204"/>
      <c r="D289" s="205" t="s">
        <v>164</v>
      </c>
      <c r="E289" s="206" t="s">
        <v>21</v>
      </c>
      <c r="F289" s="207" t="s">
        <v>496</v>
      </c>
      <c r="G289" s="204"/>
      <c r="H289" s="208">
        <v>9.61</v>
      </c>
      <c r="I289" s="209"/>
      <c r="J289" s="204"/>
      <c r="K289" s="204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164</v>
      </c>
      <c r="AU289" s="214" t="s">
        <v>85</v>
      </c>
      <c r="AV289" s="11" t="s">
        <v>85</v>
      </c>
      <c r="AW289" s="11" t="s">
        <v>38</v>
      </c>
      <c r="AX289" s="11" t="s">
        <v>75</v>
      </c>
      <c r="AY289" s="214" t="s">
        <v>154</v>
      </c>
    </row>
    <row r="290" spans="2:65" s="12" customFormat="1">
      <c r="B290" s="215"/>
      <c r="C290" s="216"/>
      <c r="D290" s="205" t="s">
        <v>164</v>
      </c>
      <c r="E290" s="217" t="s">
        <v>21</v>
      </c>
      <c r="F290" s="218" t="s">
        <v>167</v>
      </c>
      <c r="G290" s="216"/>
      <c r="H290" s="219">
        <v>36.863999999999997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164</v>
      </c>
      <c r="AU290" s="225" t="s">
        <v>85</v>
      </c>
      <c r="AV290" s="12" t="s">
        <v>162</v>
      </c>
      <c r="AW290" s="12" t="s">
        <v>38</v>
      </c>
      <c r="AX290" s="12" t="s">
        <v>83</v>
      </c>
      <c r="AY290" s="225" t="s">
        <v>154</v>
      </c>
    </row>
    <row r="291" spans="2:65" s="1" customFormat="1" ht="23.85" customHeight="1">
      <c r="B291" s="40"/>
      <c r="C291" s="191" t="s">
        <v>497</v>
      </c>
      <c r="D291" s="191" t="s">
        <v>157</v>
      </c>
      <c r="E291" s="192" t="s">
        <v>498</v>
      </c>
      <c r="F291" s="193" t="s">
        <v>499</v>
      </c>
      <c r="G291" s="194" t="s">
        <v>160</v>
      </c>
      <c r="H291" s="195">
        <v>28.673999999999999</v>
      </c>
      <c r="I291" s="196"/>
      <c r="J291" s="197">
        <f>ROUND(I291*H291,2)</f>
        <v>0</v>
      </c>
      <c r="K291" s="193" t="s">
        <v>161</v>
      </c>
      <c r="L291" s="60"/>
      <c r="M291" s="198" t="s">
        <v>21</v>
      </c>
      <c r="N291" s="199" t="s">
        <v>46</v>
      </c>
      <c r="O291" s="41"/>
      <c r="P291" s="200">
        <f>O291*H291</f>
        <v>0</v>
      </c>
      <c r="Q291" s="200">
        <v>2.1000000000000001E-2</v>
      </c>
      <c r="R291" s="200">
        <f>Q291*H291</f>
        <v>0.60215400000000008</v>
      </c>
      <c r="S291" s="200">
        <v>0</v>
      </c>
      <c r="T291" s="201">
        <f>S291*H291</f>
        <v>0</v>
      </c>
      <c r="AR291" s="23" t="s">
        <v>162</v>
      </c>
      <c r="AT291" s="23" t="s">
        <v>157</v>
      </c>
      <c r="AU291" s="23" t="s">
        <v>85</v>
      </c>
      <c r="AY291" s="23" t="s">
        <v>154</v>
      </c>
      <c r="BE291" s="202">
        <f>IF(N291="základní",J291,0)</f>
        <v>0</v>
      </c>
      <c r="BF291" s="202">
        <f>IF(N291="snížená",J291,0)</f>
        <v>0</v>
      </c>
      <c r="BG291" s="202">
        <f>IF(N291="zákl. přenesená",J291,0)</f>
        <v>0</v>
      </c>
      <c r="BH291" s="202">
        <f>IF(N291="sníž. přenesená",J291,0)</f>
        <v>0</v>
      </c>
      <c r="BI291" s="202">
        <f>IF(N291="nulová",J291,0)</f>
        <v>0</v>
      </c>
      <c r="BJ291" s="23" t="s">
        <v>83</v>
      </c>
      <c r="BK291" s="202">
        <f>ROUND(I291*H291,2)</f>
        <v>0</v>
      </c>
      <c r="BL291" s="23" t="s">
        <v>162</v>
      </c>
      <c r="BM291" s="23" t="s">
        <v>500</v>
      </c>
    </row>
    <row r="292" spans="2:65" s="11" customFormat="1">
      <c r="B292" s="203"/>
      <c r="C292" s="204"/>
      <c r="D292" s="205" t="s">
        <v>164</v>
      </c>
      <c r="E292" s="206" t="s">
        <v>21</v>
      </c>
      <c r="F292" s="207" t="s">
        <v>462</v>
      </c>
      <c r="G292" s="204"/>
      <c r="H292" s="208">
        <v>28.673999999999999</v>
      </c>
      <c r="I292" s="209"/>
      <c r="J292" s="204"/>
      <c r="K292" s="204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164</v>
      </c>
      <c r="AU292" s="214" t="s">
        <v>85</v>
      </c>
      <c r="AV292" s="11" t="s">
        <v>85</v>
      </c>
      <c r="AW292" s="11" t="s">
        <v>38</v>
      </c>
      <c r="AX292" s="11" t="s">
        <v>83</v>
      </c>
      <c r="AY292" s="214" t="s">
        <v>154</v>
      </c>
    </row>
    <row r="293" spans="2:65" s="1" customFormat="1" ht="15" customHeight="1">
      <c r="B293" s="40"/>
      <c r="C293" s="191" t="s">
        <v>501</v>
      </c>
      <c r="D293" s="191" t="s">
        <v>157</v>
      </c>
      <c r="E293" s="192" t="s">
        <v>502</v>
      </c>
      <c r="F293" s="193" t="s">
        <v>503</v>
      </c>
      <c r="G293" s="194" t="s">
        <v>201</v>
      </c>
      <c r="H293" s="195">
        <v>46.23</v>
      </c>
      <c r="I293" s="196"/>
      <c r="J293" s="197">
        <f>ROUND(I293*H293,2)</f>
        <v>0</v>
      </c>
      <c r="K293" s="193" t="s">
        <v>161</v>
      </c>
      <c r="L293" s="60"/>
      <c r="M293" s="198" t="s">
        <v>21</v>
      </c>
      <c r="N293" s="199" t="s">
        <v>46</v>
      </c>
      <c r="O293" s="41"/>
      <c r="P293" s="200">
        <f>O293*H293</f>
        <v>0</v>
      </c>
      <c r="Q293" s="200">
        <v>1.5E-3</v>
      </c>
      <c r="R293" s="200">
        <f>Q293*H293</f>
        <v>6.934499999999999E-2</v>
      </c>
      <c r="S293" s="200">
        <v>0</v>
      </c>
      <c r="T293" s="201">
        <f>S293*H293</f>
        <v>0</v>
      </c>
      <c r="AR293" s="23" t="s">
        <v>162</v>
      </c>
      <c r="AT293" s="23" t="s">
        <v>157</v>
      </c>
      <c r="AU293" s="23" t="s">
        <v>85</v>
      </c>
      <c r="AY293" s="23" t="s">
        <v>154</v>
      </c>
      <c r="BE293" s="202">
        <f>IF(N293="základní",J293,0)</f>
        <v>0</v>
      </c>
      <c r="BF293" s="202">
        <f>IF(N293="snížená",J293,0)</f>
        <v>0</v>
      </c>
      <c r="BG293" s="202">
        <f>IF(N293="zákl. přenesená",J293,0)</f>
        <v>0</v>
      </c>
      <c r="BH293" s="202">
        <f>IF(N293="sníž. přenesená",J293,0)</f>
        <v>0</v>
      </c>
      <c r="BI293" s="202">
        <f>IF(N293="nulová",J293,0)</f>
        <v>0</v>
      </c>
      <c r="BJ293" s="23" t="s">
        <v>83</v>
      </c>
      <c r="BK293" s="202">
        <f>ROUND(I293*H293,2)</f>
        <v>0</v>
      </c>
      <c r="BL293" s="23" t="s">
        <v>162</v>
      </c>
      <c r="BM293" s="23" t="s">
        <v>504</v>
      </c>
    </row>
    <row r="294" spans="2:65" s="11" customFormat="1">
      <c r="B294" s="203"/>
      <c r="C294" s="204"/>
      <c r="D294" s="205" t="s">
        <v>164</v>
      </c>
      <c r="E294" s="206" t="s">
        <v>21</v>
      </c>
      <c r="F294" s="207" t="s">
        <v>505</v>
      </c>
      <c r="G294" s="204"/>
      <c r="H294" s="208">
        <v>16.18</v>
      </c>
      <c r="I294" s="209"/>
      <c r="J294" s="204"/>
      <c r="K294" s="204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164</v>
      </c>
      <c r="AU294" s="214" t="s">
        <v>85</v>
      </c>
      <c r="AV294" s="11" t="s">
        <v>85</v>
      </c>
      <c r="AW294" s="11" t="s">
        <v>38</v>
      </c>
      <c r="AX294" s="11" t="s">
        <v>75</v>
      </c>
      <c r="AY294" s="214" t="s">
        <v>154</v>
      </c>
    </row>
    <row r="295" spans="2:65" s="11" customFormat="1">
      <c r="B295" s="203"/>
      <c r="C295" s="204"/>
      <c r="D295" s="205" t="s">
        <v>164</v>
      </c>
      <c r="E295" s="206" t="s">
        <v>21</v>
      </c>
      <c r="F295" s="207" t="s">
        <v>506</v>
      </c>
      <c r="G295" s="204"/>
      <c r="H295" s="208">
        <v>6.3</v>
      </c>
      <c r="I295" s="209"/>
      <c r="J295" s="204"/>
      <c r="K295" s="204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164</v>
      </c>
      <c r="AU295" s="214" t="s">
        <v>85</v>
      </c>
      <c r="AV295" s="11" t="s">
        <v>85</v>
      </c>
      <c r="AW295" s="11" t="s">
        <v>38</v>
      </c>
      <c r="AX295" s="11" t="s">
        <v>75</v>
      </c>
      <c r="AY295" s="214" t="s">
        <v>154</v>
      </c>
    </row>
    <row r="296" spans="2:65" s="11" customFormat="1">
      <c r="B296" s="203"/>
      <c r="C296" s="204"/>
      <c r="D296" s="205" t="s">
        <v>164</v>
      </c>
      <c r="E296" s="206" t="s">
        <v>21</v>
      </c>
      <c r="F296" s="207" t="s">
        <v>507</v>
      </c>
      <c r="G296" s="204"/>
      <c r="H296" s="208">
        <v>7.7</v>
      </c>
      <c r="I296" s="209"/>
      <c r="J296" s="204"/>
      <c r="K296" s="204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164</v>
      </c>
      <c r="AU296" s="214" t="s">
        <v>85</v>
      </c>
      <c r="AV296" s="11" t="s">
        <v>85</v>
      </c>
      <c r="AW296" s="11" t="s">
        <v>38</v>
      </c>
      <c r="AX296" s="11" t="s">
        <v>75</v>
      </c>
      <c r="AY296" s="214" t="s">
        <v>154</v>
      </c>
    </row>
    <row r="297" spans="2:65" s="11" customFormat="1">
      <c r="B297" s="203"/>
      <c r="C297" s="204"/>
      <c r="D297" s="205" t="s">
        <v>164</v>
      </c>
      <c r="E297" s="206" t="s">
        <v>21</v>
      </c>
      <c r="F297" s="207" t="s">
        <v>508</v>
      </c>
      <c r="G297" s="204"/>
      <c r="H297" s="208">
        <v>7.2</v>
      </c>
      <c r="I297" s="209"/>
      <c r="J297" s="204"/>
      <c r="K297" s="204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164</v>
      </c>
      <c r="AU297" s="214" t="s">
        <v>85</v>
      </c>
      <c r="AV297" s="11" t="s">
        <v>85</v>
      </c>
      <c r="AW297" s="11" t="s">
        <v>38</v>
      </c>
      <c r="AX297" s="11" t="s">
        <v>75</v>
      </c>
      <c r="AY297" s="214" t="s">
        <v>154</v>
      </c>
    </row>
    <row r="298" spans="2:65" s="11" customFormat="1">
      <c r="B298" s="203"/>
      <c r="C298" s="204"/>
      <c r="D298" s="205" t="s">
        <v>164</v>
      </c>
      <c r="E298" s="206" t="s">
        <v>21</v>
      </c>
      <c r="F298" s="207" t="s">
        <v>509</v>
      </c>
      <c r="G298" s="204"/>
      <c r="H298" s="208">
        <v>8.85</v>
      </c>
      <c r="I298" s="209"/>
      <c r="J298" s="204"/>
      <c r="K298" s="204"/>
      <c r="L298" s="210"/>
      <c r="M298" s="211"/>
      <c r="N298" s="212"/>
      <c r="O298" s="212"/>
      <c r="P298" s="212"/>
      <c r="Q298" s="212"/>
      <c r="R298" s="212"/>
      <c r="S298" s="212"/>
      <c r="T298" s="213"/>
      <c r="AT298" s="214" t="s">
        <v>164</v>
      </c>
      <c r="AU298" s="214" t="s">
        <v>85</v>
      </c>
      <c r="AV298" s="11" t="s">
        <v>85</v>
      </c>
      <c r="AW298" s="11" t="s">
        <v>38</v>
      </c>
      <c r="AX298" s="11" t="s">
        <v>75</v>
      </c>
      <c r="AY298" s="214" t="s">
        <v>154</v>
      </c>
    </row>
    <row r="299" spans="2:65" s="12" customFormat="1">
      <c r="B299" s="215"/>
      <c r="C299" s="216"/>
      <c r="D299" s="205" t="s">
        <v>164</v>
      </c>
      <c r="E299" s="217" t="s">
        <v>21</v>
      </c>
      <c r="F299" s="218" t="s">
        <v>167</v>
      </c>
      <c r="G299" s="216"/>
      <c r="H299" s="219">
        <v>46.23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AT299" s="225" t="s">
        <v>164</v>
      </c>
      <c r="AU299" s="225" t="s">
        <v>85</v>
      </c>
      <c r="AV299" s="12" t="s">
        <v>162</v>
      </c>
      <c r="AW299" s="12" t="s">
        <v>38</v>
      </c>
      <c r="AX299" s="12" t="s">
        <v>83</v>
      </c>
      <c r="AY299" s="225" t="s">
        <v>154</v>
      </c>
    </row>
    <row r="300" spans="2:65" s="1" customFormat="1" ht="15" customHeight="1">
      <c r="B300" s="40"/>
      <c r="C300" s="191" t="s">
        <v>510</v>
      </c>
      <c r="D300" s="191" t="s">
        <v>157</v>
      </c>
      <c r="E300" s="192" t="s">
        <v>511</v>
      </c>
      <c r="F300" s="193" t="s">
        <v>512</v>
      </c>
      <c r="G300" s="194" t="s">
        <v>160</v>
      </c>
      <c r="H300" s="195">
        <v>161.32400000000001</v>
      </c>
      <c r="I300" s="196"/>
      <c r="J300" s="197">
        <f>ROUND(I300*H300,2)</f>
        <v>0</v>
      </c>
      <c r="K300" s="193" t="s">
        <v>161</v>
      </c>
      <c r="L300" s="60"/>
      <c r="M300" s="198" t="s">
        <v>21</v>
      </c>
      <c r="N300" s="199" t="s">
        <v>46</v>
      </c>
      <c r="O300" s="41"/>
      <c r="P300" s="200">
        <f>O300*H300</f>
        <v>0</v>
      </c>
      <c r="Q300" s="200">
        <v>2.5999999999999998E-4</v>
      </c>
      <c r="R300" s="200">
        <f>Q300*H300</f>
        <v>4.1944240000000001E-2</v>
      </c>
      <c r="S300" s="200">
        <v>0</v>
      </c>
      <c r="T300" s="201">
        <f>S300*H300</f>
        <v>0</v>
      </c>
      <c r="AR300" s="23" t="s">
        <v>162</v>
      </c>
      <c r="AT300" s="23" t="s">
        <v>157</v>
      </c>
      <c r="AU300" s="23" t="s">
        <v>85</v>
      </c>
      <c r="AY300" s="23" t="s">
        <v>154</v>
      </c>
      <c r="BE300" s="202">
        <f>IF(N300="základní",J300,0)</f>
        <v>0</v>
      </c>
      <c r="BF300" s="202">
        <f>IF(N300="snížená",J300,0)</f>
        <v>0</v>
      </c>
      <c r="BG300" s="202">
        <f>IF(N300="zákl. přenesená",J300,0)</f>
        <v>0</v>
      </c>
      <c r="BH300" s="202">
        <f>IF(N300="sníž. přenesená",J300,0)</f>
        <v>0</v>
      </c>
      <c r="BI300" s="202">
        <f>IF(N300="nulová",J300,0)</f>
        <v>0</v>
      </c>
      <c r="BJ300" s="23" t="s">
        <v>83</v>
      </c>
      <c r="BK300" s="202">
        <f>ROUND(I300*H300,2)</f>
        <v>0</v>
      </c>
      <c r="BL300" s="23" t="s">
        <v>162</v>
      </c>
      <c r="BM300" s="23" t="s">
        <v>513</v>
      </c>
    </row>
    <row r="301" spans="2:65" s="11" customFormat="1" ht="27">
      <c r="B301" s="203"/>
      <c r="C301" s="204"/>
      <c r="D301" s="205" t="s">
        <v>164</v>
      </c>
      <c r="E301" s="206" t="s">
        <v>21</v>
      </c>
      <c r="F301" s="207" t="s">
        <v>514</v>
      </c>
      <c r="G301" s="204"/>
      <c r="H301" s="208">
        <v>167.988</v>
      </c>
      <c r="I301" s="209"/>
      <c r="J301" s="204"/>
      <c r="K301" s="204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164</v>
      </c>
      <c r="AU301" s="214" t="s">
        <v>85</v>
      </c>
      <c r="AV301" s="11" t="s">
        <v>85</v>
      </c>
      <c r="AW301" s="11" t="s">
        <v>38</v>
      </c>
      <c r="AX301" s="11" t="s">
        <v>75</v>
      </c>
      <c r="AY301" s="214" t="s">
        <v>154</v>
      </c>
    </row>
    <row r="302" spans="2:65" s="11" customFormat="1">
      <c r="B302" s="203"/>
      <c r="C302" s="204"/>
      <c r="D302" s="205" t="s">
        <v>164</v>
      </c>
      <c r="E302" s="206" t="s">
        <v>21</v>
      </c>
      <c r="F302" s="207" t="s">
        <v>515</v>
      </c>
      <c r="G302" s="204"/>
      <c r="H302" s="208">
        <v>-6.6639999999999997</v>
      </c>
      <c r="I302" s="209"/>
      <c r="J302" s="204"/>
      <c r="K302" s="204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164</v>
      </c>
      <c r="AU302" s="214" t="s">
        <v>85</v>
      </c>
      <c r="AV302" s="11" t="s">
        <v>85</v>
      </c>
      <c r="AW302" s="11" t="s">
        <v>38</v>
      </c>
      <c r="AX302" s="11" t="s">
        <v>75</v>
      </c>
      <c r="AY302" s="214" t="s">
        <v>154</v>
      </c>
    </row>
    <row r="303" spans="2:65" s="12" customFormat="1">
      <c r="B303" s="215"/>
      <c r="C303" s="216"/>
      <c r="D303" s="205" t="s">
        <v>164</v>
      </c>
      <c r="E303" s="217" t="s">
        <v>21</v>
      </c>
      <c r="F303" s="218" t="s">
        <v>167</v>
      </c>
      <c r="G303" s="216"/>
      <c r="H303" s="219">
        <v>161.32400000000001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164</v>
      </c>
      <c r="AU303" s="225" t="s">
        <v>85</v>
      </c>
      <c r="AV303" s="12" t="s">
        <v>162</v>
      </c>
      <c r="AW303" s="12" t="s">
        <v>38</v>
      </c>
      <c r="AX303" s="12" t="s">
        <v>83</v>
      </c>
      <c r="AY303" s="225" t="s">
        <v>154</v>
      </c>
    </row>
    <row r="304" spans="2:65" s="1" customFormat="1" ht="23.85" customHeight="1">
      <c r="B304" s="40"/>
      <c r="C304" s="191" t="s">
        <v>516</v>
      </c>
      <c r="D304" s="191" t="s">
        <v>157</v>
      </c>
      <c r="E304" s="192" t="s">
        <v>517</v>
      </c>
      <c r="F304" s="193" t="s">
        <v>518</v>
      </c>
      <c r="G304" s="194" t="s">
        <v>160</v>
      </c>
      <c r="H304" s="195">
        <v>161.32400000000001</v>
      </c>
      <c r="I304" s="196"/>
      <c r="J304" s="197">
        <f>ROUND(I304*H304,2)</f>
        <v>0</v>
      </c>
      <c r="K304" s="193" t="s">
        <v>161</v>
      </c>
      <c r="L304" s="60"/>
      <c r="M304" s="198" t="s">
        <v>21</v>
      </c>
      <c r="N304" s="199" t="s">
        <v>46</v>
      </c>
      <c r="O304" s="41"/>
      <c r="P304" s="200">
        <f>O304*H304</f>
        <v>0</v>
      </c>
      <c r="Q304" s="200">
        <v>8.5000000000000006E-3</v>
      </c>
      <c r="R304" s="200">
        <f>Q304*H304</f>
        <v>1.3712540000000002</v>
      </c>
      <c r="S304" s="200">
        <v>0</v>
      </c>
      <c r="T304" s="201">
        <f>S304*H304</f>
        <v>0</v>
      </c>
      <c r="AR304" s="23" t="s">
        <v>162</v>
      </c>
      <c r="AT304" s="23" t="s">
        <v>157</v>
      </c>
      <c r="AU304" s="23" t="s">
        <v>85</v>
      </c>
      <c r="AY304" s="23" t="s">
        <v>154</v>
      </c>
      <c r="BE304" s="202">
        <f>IF(N304="základní",J304,0)</f>
        <v>0</v>
      </c>
      <c r="BF304" s="202">
        <f>IF(N304="snížená",J304,0)</f>
        <v>0</v>
      </c>
      <c r="BG304" s="202">
        <f>IF(N304="zákl. přenesená",J304,0)</f>
        <v>0</v>
      </c>
      <c r="BH304" s="202">
        <f>IF(N304="sníž. přenesená",J304,0)</f>
        <v>0</v>
      </c>
      <c r="BI304" s="202">
        <f>IF(N304="nulová",J304,0)</f>
        <v>0</v>
      </c>
      <c r="BJ304" s="23" t="s">
        <v>83</v>
      </c>
      <c r="BK304" s="202">
        <f>ROUND(I304*H304,2)</f>
        <v>0</v>
      </c>
      <c r="BL304" s="23" t="s">
        <v>162</v>
      </c>
      <c r="BM304" s="23" t="s">
        <v>519</v>
      </c>
    </row>
    <row r="305" spans="2:65" s="11" customFormat="1" ht="27">
      <c r="B305" s="203"/>
      <c r="C305" s="204"/>
      <c r="D305" s="205" t="s">
        <v>164</v>
      </c>
      <c r="E305" s="206" t="s">
        <v>21</v>
      </c>
      <c r="F305" s="207" t="s">
        <v>514</v>
      </c>
      <c r="G305" s="204"/>
      <c r="H305" s="208">
        <v>167.988</v>
      </c>
      <c r="I305" s="209"/>
      <c r="J305" s="204"/>
      <c r="K305" s="204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164</v>
      </c>
      <c r="AU305" s="214" t="s">
        <v>85</v>
      </c>
      <c r="AV305" s="11" t="s">
        <v>85</v>
      </c>
      <c r="AW305" s="11" t="s">
        <v>38</v>
      </c>
      <c r="AX305" s="11" t="s">
        <v>75</v>
      </c>
      <c r="AY305" s="214" t="s">
        <v>154</v>
      </c>
    </row>
    <row r="306" spans="2:65" s="11" customFormat="1">
      <c r="B306" s="203"/>
      <c r="C306" s="204"/>
      <c r="D306" s="205" t="s">
        <v>164</v>
      </c>
      <c r="E306" s="206" t="s">
        <v>21</v>
      </c>
      <c r="F306" s="207" t="s">
        <v>515</v>
      </c>
      <c r="G306" s="204"/>
      <c r="H306" s="208">
        <v>-6.6639999999999997</v>
      </c>
      <c r="I306" s="209"/>
      <c r="J306" s="204"/>
      <c r="K306" s="204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164</v>
      </c>
      <c r="AU306" s="214" t="s">
        <v>85</v>
      </c>
      <c r="AV306" s="11" t="s">
        <v>85</v>
      </c>
      <c r="AW306" s="11" t="s">
        <v>38</v>
      </c>
      <c r="AX306" s="11" t="s">
        <v>75</v>
      </c>
      <c r="AY306" s="214" t="s">
        <v>154</v>
      </c>
    </row>
    <row r="307" spans="2:65" s="12" customFormat="1">
      <c r="B307" s="215"/>
      <c r="C307" s="216"/>
      <c r="D307" s="205" t="s">
        <v>164</v>
      </c>
      <c r="E307" s="217" t="s">
        <v>21</v>
      </c>
      <c r="F307" s="218" t="s">
        <v>167</v>
      </c>
      <c r="G307" s="216"/>
      <c r="H307" s="219">
        <v>161.32400000000001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164</v>
      </c>
      <c r="AU307" s="225" t="s">
        <v>85</v>
      </c>
      <c r="AV307" s="12" t="s">
        <v>162</v>
      </c>
      <c r="AW307" s="12" t="s">
        <v>38</v>
      </c>
      <c r="AX307" s="12" t="s">
        <v>83</v>
      </c>
      <c r="AY307" s="225" t="s">
        <v>154</v>
      </c>
    </row>
    <row r="308" spans="2:65" s="1" customFormat="1" ht="23.85" customHeight="1">
      <c r="B308" s="40"/>
      <c r="C308" s="236" t="s">
        <v>520</v>
      </c>
      <c r="D308" s="236" t="s">
        <v>332</v>
      </c>
      <c r="E308" s="237" t="s">
        <v>521</v>
      </c>
      <c r="F308" s="238" t="s">
        <v>522</v>
      </c>
      <c r="G308" s="239" t="s">
        <v>160</v>
      </c>
      <c r="H308" s="240">
        <v>164.55</v>
      </c>
      <c r="I308" s="241"/>
      <c r="J308" s="242">
        <f>ROUND(I308*H308,2)</f>
        <v>0</v>
      </c>
      <c r="K308" s="238" t="s">
        <v>161</v>
      </c>
      <c r="L308" s="243"/>
      <c r="M308" s="244" t="s">
        <v>21</v>
      </c>
      <c r="N308" s="245" t="s">
        <v>46</v>
      </c>
      <c r="O308" s="41"/>
      <c r="P308" s="200">
        <f>O308*H308</f>
        <v>0</v>
      </c>
      <c r="Q308" s="200">
        <v>1.5E-3</v>
      </c>
      <c r="R308" s="200">
        <f>Q308*H308</f>
        <v>0.24682500000000002</v>
      </c>
      <c r="S308" s="200">
        <v>0</v>
      </c>
      <c r="T308" s="201">
        <f>S308*H308</f>
        <v>0</v>
      </c>
      <c r="AR308" s="23" t="s">
        <v>193</v>
      </c>
      <c r="AT308" s="23" t="s">
        <v>332</v>
      </c>
      <c r="AU308" s="23" t="s">
        <v>85</v>
      </c>
      <c r="AY308" s="23" t="s">
        <v>154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23" t="s">
        <v>83</v>
      </c>
      <c r="BK308" s="202">
        <f>ROUND(I308*H308,2)</f>
        <v>0</v>
      </c>
      <c r="BL308" s="23" t="s">
        <v>162</v>
      </c>
      <c r="BM308" s="23" t="s">
        <v>523</v>
      </c>
    </row>
    <row r="309" spans="2:65" s="11" customFormat="1">
      <c r="B309" s="203"/>
      <c r="C309" s="204"/>
      <c r="D309" s="205" t="s">
        <v>164</v>
      </c>
      <c r="E309" s="206" t="s">
        <v>21</v>
      </c>
      <c r="F309" s="207" t="s">
        <v>524</v>
      </c>
      <c r="G309" s="204"/>
      <c r="H309" s="208">
        <v>164.55</v>
      </c>
      <c r="I309" s="209"/>
      <c r="J309" s="204"/>
      <c r="K309" s="204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164</v>
      </c>
      <c r="AU309" s="214" t="s">
        <v>85</v>
      </c>
      <c r="AV309" s="11" t="s">
        <v>85</v>
      </c>
      <c r="AW309" s="11" t="s">
        <v>38</v>
      </c>
      <c r="AX309" s="11" t="s">
        <v>83</v>
      </c>
      <c r="AY309" s="214" t="s">
        <v>154</v>
      </c>
    </row>
    <row r="310" spans="2:65" s="1" customFormat="1" ht="23.85" customHeight="1">
      <c r="B310" s="40"/>
      <c r="C310" s="191" t="s">
        <v>525</v>
      </c>
      <c r="D310" s="191" t="s">
        <v>157</v>
      </c>
      <c r="E310" s="192" t="s">
        <v>526</v>
      </c>
      <c r="F310" s="193" t="s">
        <v>527</v>
      </c>
      <c r="G310" s="194" t="s">
        <v>160</v>
      </c>
      <c r="H310" s="195">
        <v>27.204000000000001</v>
      </c>
      <c r="I310" s="196"/>
      <c r="J310" s="197">
        <f>ROUND(I310*H310,2)</f>
        <v>0</v>
      </c>
      <c r="K310" s="193" t="s">
        <v>161</v>
      </c>
      <c r="L310" s="60"/>
      <c r="M310" s="198" t="s">
        <v>21</v>
      </c>
      <c r="N310" s="199" t="s">
        <v>46</v>
      </c>
      <c r="O310" s="41"/>
      <c r="P310" s="200">
        <f>O310*H310</f>
        <v>0</v>
      </c>
      <c r="Q310" s="200">
        <v>6.28E-3</v>
      </c>
      <c r="R310" s="200">
        <f>Q310*H310</f>
        <v>0.17084112000000001</v>
      </c>
      <c r="S310" s="200">
        <v>0</v>
      </c>
      <c r="T310" s="201">
        <f>S310*H310</f>
        <v>0</v>
      </c>
      <c r="AR310" s="23" t="s">
        <v>162</v>
      </c>
      <c r="AT310" s="23" t="s">
        <v>157</v>
      </c>
      <c r="AU310" s="23" t="s">
        <v>85</v>
      </c>
      <c r="AY310" s="23" t="s">
        <v>154</v>
      </c>
      <c r="BE310" s="202">
        <f>IF(N310="základní",J310,0)</f>
        <v>0</v>
      </c>
      <c r="BF310" s="202">
        <f>IF(N310="snížená",J310,0)</f>
        <v>0</v>
      </c>
      <c r="BG310" s="202">
        <f>IF(N310="zákl. přenesená",J310,0)</f>
        <v>0</v>
      </c>
      <c r="BH310" s="202">
        <f>IF(N310="sníž. přenesená",J310,0)</f>
        <v>0</v>
      </c>
      <c r="BI310" s="202">
        <f>IF(N310="nulová",J310,0)</f>
        <v>0</v>
      </c>
      <c r="BJ310" s="23" t="s">
        <v>83</v>
      </c>
      <c r="BK310" s="202">
        <f>ROUND(I310*H310,2)</f>
        <v>0</v>
      </c>
      <c r="BL310" s="23" t="s">
        <v>162</v>
      </c>
      <c r="BM310" s="23" t="s">
        <v>528</v>
      </c>
    </row>
    <row r="311" spans="2:65" s="11" customFormat="1" ht="40.5">
      <c r="B311" s="203"/>
      <c r="C311" s="204"/>
      <c r="D311" s="205" t="s">
        <v>164</v>
      </c>
      <c r="E311" s="206" t="s">
        <v>21</v>
      </c>
      <c r="F311" s="207" t="s">
        <v>529</v>
      </c>
      <c r="G311" s="204"/>
      <c r="H311" s="208">
        <v>33.868000000000002</v>
      </c>
      <c r="I311" s="209"/>
      <c r="J311" s="204"/>
      <c r="K311" s="204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164</v>
      </c>
      <c r="AU311" s="214" t="s">
        <v>85</v>
      </c>
      <c r="AV311" s="11" t="s">
        <v>85</v>
      </c>
      <c r="AW311" s="11" t="s">
        <v>38</v>
      </c>
      <c r="AX311" s="11" t="s">
        <v>75</v>
      </c>
      <c r="AY311" s="214" t="s">
        <v>154</v>
      </c>
    </row>
    <row r="312" spans="2:65" s="11" customFormat="1">
      <c r="B312" s="203"/>
      <c r="C312" s="204"/>
      <c r="D312" s="205" t="s">
        <v>164</v>
      </c>
      <c r="E312" s="206" t="s">
        <v>21</v>
      </c>
      <c r="F312" s="207" t="s">
        <v>515</v>
      </c>
      <c r="G312" s="204"/>
      <c r="H312" s="208">
        <v>-6.6639999999999997</v>
      </c>
      <c r="I312" s="209"/>
      <c r="J312" s="204"/>
      <c r="K312" s="204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164</v>
      </c>
      <c r="AU312" s="214" t="s">
        <v>85</v>
      </c>
      <c r="AV312" s="11" t="s">
        <v>85</v>
      </c>
      <c r="AW312" s="11" t="s">
        <v>38</v>
      </c>
      <c r="AX312" s="11" t="s">
        <v>75</v>
      </c>
      <c r="AY312" s="214" t="s">
        <v>154</v>
      </c>
    </row>
    <row r="313" spans="2:65" s="12" customFormat="1">
      <c r="B313" s="215"/>
      <c r="C313" s="216"/>
      <c r="D313" s="205" t="s">
        <v>164</v>
      </c>
      <c r="E313" s="217" t="s">
        <v>21</v>
      </c>
      <c r="F313" s="218" t="s">
        <v>167</v>
      </c>
      <c r="G313" s="216"/>
      <c r="H313" s="219">
        <v>27.204000000000001</v>
      </c>
      <c r="I313" s="220"/>
      <c r="J313" s="216"/>
      <c r="K313" s="216"/>
      <c r="L313" s="221"/>
      <c r="M313" s="222"/>
      <c r="N313" s="223"/>
      <c r="O313" s="223"/>
      <c r="P313" s="223"/>
      <c r="Q313" s="223"/>
      <c r="R313" s="223"/>
      <c r="S313" s="223"/>
      <c r="T313" s="224"/>
      <c r="AT313" s="225" t="s">
        <v>164</v>
      </c>
      <c r="AU313" s="225" t="s">
        <v>85</v>
      </c>
      <c r="AV313" s="12" t="s">
        <v>162</v>
      </c>
      <c r="AW313" s="12" t="s">
        <v>38</v>
      </c>
      <c r="AX313" s="12" t="s">
        <v>83</v>
      </c>
      <c r="AY313" s="225" t="s">
        <v>154</v>
      </c>
    </row>
    <row r="314" spans="2:65" s="1" customFormat="1" ht="15" customHeight="1">
      <c r="B314" s="40"/>
      <c r="C314" s="191" t="s">
        <v>530</v>
      </c>
      <c r="D314" s="191" t="s">
        <v>157</v>
      </c>
      <c r="E314" s="192" t="s">
        <v>531</v>
      </c>
      <c r="F314" s="193" t="s">
        <v>532</v>
      </c>
      <c r="G314" s="194" t="s">
        <v>214</v>
      </c>
      <c r="H314" s="195">
        <v>7.3</v>
      </c>
      <c r="I314" s="196"/>
      <c r="J314" s="197">
        <f>ROUND(I314*H314,2)</f>
        <v>0</v>
      </c>
      <c r="K314" s="193" t="s">
        <v>161</v>
      </c>
      <c r="L314" s="60"/>
      <c r="M314" s="198" t="s">
        <v>21</v>
      </c>
      <c r="N314" s="199" t="s">
        <v>46</v>
      </c>
      <c r="O314" s="41"/>
      <c r="P314" s="200">
        <f>O314*H314</f>
        <v>0</v>
      </c>
      <c r="Q314" s="200">
        <v>2.45329</v>
      </c>
      <c r="R314" s="200">
        <f>Q314*H314</f>
        <v>17.909016999999999</v>
      </c>
      <c r="S314" s="200">
        <v>0</v>
      </c>
      <c r="T314" s="201">
        <f>S314*H314</f>
        <v>0</v>
      </c>
      <c r="AR314" s="23" t="s">
        <v>162</v>
      </c>
      <c r="AT314" s="23" t="s">
        <v>157</v>
      </c>
      <c r="AU314" s="23" t="s">
        <v>85</v>
      </c>
      <c r="AY314" s="23" t="s">
        <v>154</v>
      </c>
      <c r="BE314" s="202">
        <f>IF(N314="základní",J314,0)</f>
        <v>0</v>
      </c>
      <c r="BF314" s="202">
        <f>IF(N314="snížená",J314,0)</f>
        <v>0</v>
      </c>
      <c r="BG314" s="202">
        <f>IF(N314="zákl. přenesená",J314,0)</f>
        <v>0</v>
      </c>
      <c r="BH314" s="202">
        <f>IF(N314="sníž. přenesená",J314,0)</f>
        <v>0</v>
      </c>
      <c r="BI314" s="202">
        <f>IF(N314="nulová",J314,0)</f>
        <v>0</v>
      </c>
      <c r="BJ314" s="23" t="s">
        <v>83</v>
      </c>
      <c r="BK314" s="202">
        <f>ROUND(I314*H314,2)</f>
        <v>0</v>
      </c>
      <c r="BL314" s="23" t="s">
        <v>162</v>
      </c>
      <c r="BM314" s="23" t="s">
        <v>533</v>
      </c>
    </row>
    <row r="315" spans="2:65" s="11" customFormat="1">
      <c r="B315" s="203"/>
      <c r="C315" s="204"/>
      <c r="D315" s="205" t="s">
        <v>164</v>
      </c>
      <c r="E315" s="206" t="s">
        <v>21</v>
      </c>
      <c r="F315" s="207" t="s">
        <v>534</v>
      </c>
      <c r="G315" s="204"/>
      <c r="H315" s="208">
        <v>7.3</v>
      </c>
      <c r="I315" s="209"/>
      <c r="J315" s="204"/>
      <c r="K315" s="204"/>
      <c r="L315" s="210"/>
      <c r="M315" s="211"/>
      <c r="N315" s="212"/>
      <c r="O315" s="212"/>
      <c r="P315" s="212"/>
      <c r="Q315" s="212"/>
      <c r="R315" s="212"/>
      <c r="S315" s="212"/>
      <c r="T315" s="213"/>
      <c r="AT315" s="214" t="s">
        <v>164</v>
      </c>
      <c r="AU315" s="214" t="s">
        <v>85</v>
      </c>
      <c r="AV315" s="11" t="s">
        <v>85</v>
      </c>
      <c r="AW315" s="11" t="s">
        <v>38</v>
      </c>
      <c r="AX315" s="11" t="s">
        <v>83</v>
      </c>
      <c r="AY315" s="214" t="s">
        <v>154</v>
      </c>
    </row>
    <row r="316" spans="2:65" s="1" customFormat="1" ht="15" customHeight="1">
      <c r="B316" s="40"/>
      <c r="C316" s="191" t="s">
        <v>535</v>
      </c>
      <c r="D316" s="191" t="s">
        <v>157</v>
      </c>
      <c r="E316" s="192" t="s">
        <v>536</v>
      </c>
      <c r="F316" s="193" t="s">
        <v>537</v>
      </c>
      <c r="G316" s="194" t="s">
        <v>214</v>
      </c>
      <c r="H316" s="195">
        <v>0.38100000000000001</v>
      </c>
      <c r="I316" s="196"/>
      <c r="J316" s="197">
        <f>ROUND(I316*H316,2)</f>
        <v>0</v>
      </c>
      <c r="K316" s="193" t="s">
        <v>161</v>
      </c>
      <c r="L316" s="60"/>
      <c r="M316" s="198" t="s">
        <v>21</v>
      </c>
      <c r="N316" s="199" t="s">
        <v>46</v>
      </c>
      <c r="O316" s="41"/>
      <c r="P316" s="200">
        <f>O316*H316</f>
        <v>0</v>
      </c>
      <c r="Q316" s="200">
        <v>2.2563399999999998</v>
      </c>
      <c r="R316" s="200">
        <f>Q316*H316</f>
        <v>0.85966553999999995</v>
      </c>
      <c r="S316" s="200">
        <v>0</v>
      </c>
      <c r="T316" s="201">
        <f>S316*H316</f>
        <v>0</v>
      </c>
      <c r="AR316" s="23" t="s">
        <v>162</v>
      </c>
      <c r="AT316" s="23" t="s">
        <v>157</v>
      </c>
      <c r="AU316" s="23" t="s">
        <v>85</v>
      </c>
      <c r="AY316" s="23" t="s">
        <v>154</v>
      </c>
      <c r="BE316" s="202">
        <f>IF(N316="základní",J316,0)</f>
        <v>0</v>
      </c>
      <c r="BF316" s="202">
        <f>IF(N316="snížená",J316,0)</f>
        <v>0</v>
      </c>
      <c r="BG316" s="202">
        <f>IF(N316="zákl. přenesená",J316,0)</f>
        <v>0</v>
      </c>
      <c r="BH316" s="202">
        <f>IF(N316="sníž. přenesená",J316,0)</f>
        <v>0</v>
      </c>
      <c r="BI316" s="202">
        <f>IF(N316="nulová",J316,0)</f>
        <v>0</v>
      </c>
      <c r="BJ316" s="23" t="s">
        <v>83</v>
      </c>
      <c r="BK316" s="202">
        <f>ROUND(I316*H316,2)</f>
        <v>0</v>
      </c>
      <c r="BL316" s="23" t="s">
        <v>162</v>
      </c>
      <c r="BM316" s="23" t="s">
        <v>538</v>
      </c>
    </row>
    <row r="317" spans="2:65" s="11" customFormat="1">
      <c r="B317" s="203"/>
      <c r="C317" s="204"/>
      <c r="D317" s="205" t="s">
        <v>164</v>
      </c>
      <c r="E317" s="206" t="s">
        <v>21</v>
      </c>
      <c r="F317" s="207" t="s">
        <v>539</v>
      </c>
      <c r="G317" s="204"/>
      <c r="H317" s="208">
        <v>7.4999999999999997E-2</v>
      </c>
      <c r="I317" s="209"/>
      <c r="J317" s="204"/>
      <c r="K317" s="204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164</v>
      </c>
      <c r="AU317" s="214" t="s">
        <v>85</v>
      </c>
      <c r="AV317" s="11" t="s">
        <v>85</v>
      </c>
      <c r="AW317" s="11" t="s">
        <v>38</v>
      </c>
      <c r="AX317" s="11" t="s">
        <v>75</v>
      </c>
      <c r="AY317" s="214" t="s">
        <v>154</v>
      </c>
    </row>
    <row r="318" spans="2:65" s="11" customFormat="1">
      <c r="B318" s="203"/>
      <c r="C318" s="204"/>
      <c r="D318" s="205" t="s">
        <v>164</v>
      </c>
      <c r="E318" s="206" t="s">
        <v>21</v>
      </c>
      <c r="F318" s="207" t="s">
        <v>540</v>
      </c>
      <c r="G318" s="204"/>
      <c r="H318" s="208">
        <v>9.9000000000000005E-2</v>
      </c>
      <c r="I318" s="209"/>
      <c r="J318" s="204"/>
      <c r="K318" s="204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164</v>
      </c>
      <c r="AU318" s="214" t="s">
        <v>85</v>
      </c>
      <c r="AV318" s="11" t="s">
        <v>85</v>
      </c>
      <c r="AW318" s="11" t="s">
        <v>38</v>
      </c>
      <c r="AX318" s="11" t="s">
        <v>75</v>
      </c>
      <c r="AY318" s="214" t="s">
        <v>154</v>
      </c>
    </row>
    <row r="319" spans="2:65" s="11" customFormat="1">
      <c r="B319" s="203"/>
      <c r="C319" s="204"/>
      <c r="D319" s="205" t="s">
        <v>164</v>
      </c>
      <c r="E319" s="206" t="s">
        <v>21</v>
      </c>
      <c r="F319" s="207" t="s">
        <v>541</v>
      </c>
      <c r="G319" s="204"/>
      <c r="H319" s="208">
        <v>0.20699999999999999</v>
      </c>
      <c r="I319" s="209"/>
      <c r="J319" s="204"/>
      <c r="K319" s="204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164</v>
      </c>
      <c r="AU319" s="214" t="s">
        <v>85</v>
      </c>
      <c r="AV319" s="11" t="s">
        <v>85</v>
      </c>
      <c r="AW319" s="11" t="s">
        <v>38</v>
      </c>
      <c r="AX319" s="11" t="s">
        <v>75</v>
      </c>
      <c r="AY319" s="214" t="s">
        <v>154</v>
      </c>
    </row>
    <row r="320" spans="2:65" s="12" customFormat="1">
      <c r="B320" s="215"/>
      <c r="C320" s="216"/>
      <c r="D320" s="205" t="s">
        <v>164</v>
      </c>
      <c r="E320" s="217" t="s">
        <v>21</v>
      </c>
      <c r="F320" s="218" t="s">
        <v>167</v>
      </c>
      <c r="G320" s="216"/>
      <c r="H320" s="219">
        <v>0.38100000000000001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164</v>
      </c>
      <c r="AU320" s="225" t="s">
        <v>85</v>
      </c>
      <c r="AV320" s="12" t="s">
        <v>162</v>
      </c>
      <c r="AW320" s="12" t="s">
        <v>38</v>
      </c>
      <c r="AX320" s="12" t="s">
        <v>83</v>
      </c>
      <c r="AY320" s="225" t="s">
        <v>154</v>
      </c>
    </row>
    <row r="321" spans="2:65" s="1" customFormat="1" ht="23.85" customHeight="1">
      <c r="B321" s="40"/>
      <c r="C321" s="191" t="s">
        <v>542</v>
      </c>
      <c r="D321" s="191" t="s">
        <v>157</v>
      </c>
      <c r="E321" s="192" t="s">
        <v>543</v>
      </c>
      <c r="F321" s="193" t="s">
        <v>544</v>
      </c>
      <c r="G321" s="194" t="s">
        <v>214</v>
      </c>
      <c r="H321" s="195">
        <v>7.3</v>
      </c>
      <c r="I321" s="196"/>
      <c r="J321" s="197">
        <f>ROUND(I321*H321,2)</f>
        <v>0</v>
      </c>
      <c r="K321" s="193" t="s">
        <v>161</v>
      </c>
      <c r="L321" s="60"/>
      <c r="M321" s="198" t="s">
        <v>21</v>
      </c>
      <c r="N321" s="199" t="s">
        <v>46</v>
      </c>
      <c r="O321" s="41"/>
      <c r="P321" s="200">
        <f>O321*H321</f>
        <v>0</v>
      </c>
      <c r="Q321" s="200">
        <v>0</v>
      </c>
      <c r="R321" s="200">
        <f>Q321*H321</f>
        <v>0</v>
      </c>
      <c r="S321" s="200">
        <v>0</v>
      </c>
      <c r="T321" s="201">
        <f>S321*H321</f>
        <v>0</v>
      </c>
      <c r="AR321" s="23" t="s">
        <v>162</v>
      </c>
      <c r="AT321" s="23" t="s">
        <v>157</v>
      </c>
      <c r="AU321" s="23" t="s">
        <v>85</v>
      </c>
      <c r="AY321" s="23" t="s">
        <v>154</v>
      </c>
      <c r="BE321" s="202">
        <f>IF(N321="základní",J321,0)</f>
        <v>0</v>
      </c>
      <c r="BF321" s="202">
        <f>IF(N321="snížená",J321,0)</f>
        <v>0</v>
      </c>
      <c r="BG321" s="202">
        <f>IF(N321="zákl. přenesená",J321,0)</f>
        <v>0</v>
      </c>
      <c r="BH321" s="202">
        <f>IF(N321="sníž. přenesená",J321,0)</f>
        <v>0</v>
      </c>
      <c r="BI321" s="202">
        <f>IF(N321="nulová",J321,0)</f>
        <v>0</v>
      </c>
      <c r="BJ321" s="23" t="s">
        <v>83</v>
      </c>
      <c r="BK321" s="202">
        <f>ROUND(I321*H321,2)</f>
        <v>0</v>
      </c>
      <c r="BL321" s="23" t="s">
        <v>162</v>
      </c>
      <c r="BM321" s="23" t="s">
        <v>545</v>
      </c>
    </row>
    <row r="322" spans="2:65" s="1" customFormat="1" ht="15" customHeight="1">
      <c r="B322" s="40"/>
      <c r="C322" s="191" t="s">
        <v>546</v>
      </c>
      <c r="D322" s="191" t="s">
        <v>157</v>
      </c>
      <c r="E322" s="192" t="s">
        <v>547</v>
      </c>
      <c r="F322" s="193" t="s">
        <v>548</v>
      </c>
      <c r="G322" s="194" t="s">
        <v>264</v>
      </c>
      <c r="H322" s="195">
        <v>0.373</v>
      </c>
      <c r="I322" s="196"/>
      <c r="J322" s="197">
        <f>ROUND(I322*H322,2)</f>
        <v>0</v>
      </c>
      <c r="K322" s="193" t="s">
        <v>161</v>
      </c>
      <c r="L322" s="60"/>
      <c r="M322" s="198" t="s">
        <v>21</v>
      </c>
      <c r="N322" s="199" t="s">
        <v>46</v>
      </c>
      <c r="O322" s="41"/>
      <c r="P322" s="200">
        <f>O322*H322</f>
        <v>0</v>
      </c>
      <c r="Q322" s="200">
        <v>1.06277</v>
      </c>
      <c r="R322" s="200">
        <f>Q322*H322</f>
        <v>0.39641321000000002</v>
      </c>
      <c r="S322" s="200">
        <v>0</v>
      </c>
      <c r="T322" s="201">
        <f>S322*H322</f>
        <v>0</v>
      </c>
      <c r="AR322" s="23" t="s">
        <v>162</v>
      </c>
      <c r="AT322" s="23" t="s">
        <v>157</v>
      </c>
      <c r="AU322" s="23" t="s">
        <v>85</v>
      </c>
      <c r="AY322" s="23" t="s">
        <v>154</v>
      </c>
      <c r="BE322" s="202">
        <f>IF(N322="základní",J322,0)</f>
        <v>0</v>
      </c>
      <c r="BF322" s="202">
        <f>IF(N322="snížená",J322,0)</f>
        <v>0</v>
      </c>
      <c r="BG322" s="202">
        <f>IF(N322="zákl. přenesená",J322,0)</f>
        <v>0</v>
      </c>
      <c r="BH322" s="202">
        <f>IF(N322="sníž. přenesená",J322,0)</f>
        <v>0</v>
      </c>
      <c r="BI322" s="202">
        <f>IF(N322="nulová",J322,0)</f>
        <v>0</v>
      </c>
      <c r="BJ322" s="23" t="s">
        <v>83</v>
      </c>
      <c r="BK322" s="202">
        <f>ROUND(I322*H322,2)</f>
        <v>0</v>
      </c>
      <c r="BL322" s="23" t="s">
        <v>162</v>
      </c>
      <c r="BM322" s="23" t="s">
        <v>549</v>
      </c>
    </row>
    <row r="323" spans="2:65" s="11" customFormat="1" ht="27">
      <c r="B323" s="203"/>
      <c r="C323" s="204"/>
      <c r="D323" s="205" t="s">
        <v>164</v>
      </c>
      <c r="E323" s="206" t="s">
        <v>21</v>
      </c>
      <c r="F323" s="207" t="s">
        <v>550</v>
      </c>
      <c r="G323" s="204"/>
      <c r="H323" s="208">
        <v>0.373</v>
      </c>
      <c r="I323" s="209"/>
      <c r="J323" s="204"/>
      <c r="K323" s="204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164</v>
      </c>
      <c r="AU323" s="214" t="s">
        <v>85</v>
      </c>
      <c r="AV323" s="11" t="s">
        <v>85</v>
      </c>
      <c r="AW323" s="11" t="s">
        <v>38</v>
      </c>
      <c r="AX323" s="11" t="s">
        <v>83</v>
      </c>
      <c r="AY323" s="214" t="s">
        <v>154</v>
      </c>
    </row>
    <row r="324" spans="2:65" s="1" customFormat="1" ht="15" customHeight="1">
      <c r="B324" s="40"/>
      <c r="C324" s="191" t="s">
        <v>551</v>
      </c>
      <c r="D324" s="191" t="s">
        <v>157</v>
      </c>
      <c r="E324" s="192" t="s">
        <v>547</v>
      </c>
      <c r="F324" s="193" t="s">
        <v>548</v>
      </c>
      <c r="G324" s="194" t="s">
        <v>264</v>
      </c>
      <c r="H324" s="195">
        <v>0.16</v>
      </c>
      <c r="I324" s="196"/>
      <c r="J324" s="197">
        <f>ROUND(I324*H324,2)</f>
        <v>0</v>
      </c>
      <c r="K324" s="193" t="s">
        <v>161</v>
      </c>
      <c r="L324" s="60"/>
      <c r="M324" s="198" t="s">
        <v>21</v>
      </c>
      <c r="N324" s="199" t="s">
        <v>46</v>
      </c>
      <c r="O324" s="41"/>
      <c r="P324" s="200">
        <f>O324*H324</f>
        <v>0</v>
      </c>
      <c r="Q324" s="200">
        <v>1.06277</v>
      </c>
      <c r="R324" s="200">
        <f>Q324*H324</f>
        <v>0.17004320000000001</v>
      </c>
      <c r="S324" s="200">
        <v>0</v>
      </c>
      <c r="T324" s="201">
        <f>S324*H324</f>
        <v>0</v>
      </c>
      <c r="AR324" s="23" t="s">
        <v>162</v>
      </c>
      <c r="AT324" s="23" t="s">
        <v>157</v>
      </c>
      <c r="AU324" s="23" t="s">
        <v>85</v>
      </c>
      <c r="AY324" s="23" t="s">
        <v>154</v>
      </c>
      <c r="BE324" s="202">
        <f>IF(N324="základní",J324,0)</f>
        <v>0</v>
      </c>
      <c r="BF324" s="202">
        <f>IF(N324="snížená",J324,0)</f>
        <v>0</v>
      </c>
      <c r="BG324" s="202">
        <f>IF(N324="zákl. přenesená",J324,0)</f>
        <v>0</v>
      </c>
      <c r="BH324" s="202">
        <f>IF(N324="sníž. přenesená",J324,0)</f>
        <v>0</v>
      </c>
      <c r="BI324" s="202">
        <f>IF(N324="nulová",J324,0)</f>
        <v>0</v>
      </c>
      <c r="BJ324" s="23" t="s">
        <v>83</v>
      </c>
      <c r="BK324" s="202">
        <f>ROUND(I324*H324,2)</f>
        <v>0</v>
      </c>
      <c r="BL324" s="23" t="s">
        <v>162</v>
      </c>
      <c r="BM324" s="23" t="s">
        <v>552</v>
      </c>
    </row>
    <row r="325" spans="2:65" s="11" customFormat="1" ht="40.5">
      <c r="B325" s="203"/>
      <c r="C325" s="204"/>
      <c r="D325" s="205" t="s">
        <v>164</v>
      </c>
      <c r="E325" s="206" t="s">
        <v>21</v>
      </c>
      <c r="F325" s="207" t="s">
        <v>553</v>
      </c>
      <c r="G325" s="204"/>
      <c r="H325" s="208">
        <v>0.16</v>
      </c>
      <c r="I325" s="209"/>
      <c r="J325" s="204"/>
      <c r="K325" s="204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164</v>
      </c>
      <c r="AU325" s="214" t="s">
        <v>85</v>
      </c>
      <c r="AV325" s="11" t="s">
        <v>85</v>
      </c>
      <c r="AW325" s="11" t="s">
        <v>38</v>
      </c>
      <c r="AX325" s="11" t="s">
        <v>83</v>
      </c>
      <c r="AY325" s="214" t="s">
        <v>154</v>
      </c>
    </row>
    <row r="326" spans="2:65" s="1" customFormat="1" ht="15" customHeight="1">
      <c r="B326" s="40"/>
      <c r="C326" s="191" t="s">
        <v>554</v>
      </c>
      <c r="D326" s="191" t="s">
        <v>157</v>
      </c>
      <c r="E326" s="192" t="s">
        <v>555</v>
      </c>
      <c r="F326" s="193" t="s">
        <v>556</v>
      </c>
      <c r="G326" s="194" t="s">
        <v>160</v>
      </c>
      <c r="H326" s="195">
        <v>32.372</v>
      </c>
      <c r="I326" s="196"/>
      <c r="J326" s="197">
        <f>ROUND(I326*H326,2)</f>
        <v>0</v>
      </c>
      <c r="K326" s="193" t="s">
        <v>161</v>
      </c>
      <c r="L326" s="60"/>
      <c r="M326" s="198" t="s">
        <v>21</v>
      </c>
      <c r="N326" s="199" t="s">
        <v>46</v>
      </c>
      <c r="O326" s="41"/>
      <c r="P326" s="200">
        <f>O326*H326</f>
        <v>0</v>
      </c>
      <c r="Q326" s="200">
        <v>0.16170000000000001</v>
      </c>
      <c r="R326" s="200">
        <f>Q326*H326</f>
        <v>5.2345524000000001</v>
      </c>
      <c r="S326" s="200">
        <v>0</v>
      </c>
      <c r="T326" s="201">
        <f>S326*H326</f>
        <v>0</v>
      </c>
      <c r="AR326" s="23" t="s">
        <v>162</v>
      </c>
      <c r="AT326" s="23" t="s">
        <v>157</v>
      </c>
      <c r="AU326" s="23" t="s">
        <v>85</v>
      </c>
      <c r="AY326" s="23" t="s">
        <v>154</v>
      </c>
      <c r="BE326" s="202">
        <f>IF(N326="základní",J326,0)</f>
        <v>0</v>
      </c>
      <c r="BF326" s="202">
        <f>IF(N326="snížená",J326,0)</f>
        <v>0</v>
      </c>
      <c r="BG326" s="202">
        <f>IF(N326="zákl. přenesená",J326,0)</f>
        <v>0</v>
      </c>
      <c r="BH326" s="202">
        <f>IF(N326="sníž. přenesená",J326,0)</f>
        <v>0</v>
      </c>
      <c r="BI326" s="202">
        <f>IF(N326="nulová",J326,0)</f>
        <v>0</v>
      </c>
      <c r="BJ326" s="23" t="s">
        <v>83</v>
      </c>
      <c r="BK326" s="202">
        <f>ROUND(I326*H326,2)</f>
        <v>0</v>
      </c>
      <c r="BL326" s="23" t="s">
        <v>162</v>
      </c>
      <c r="BM326" s="23" t="s">
        <v>557</v>
      </c>
    </row>
    <row r="327" spans="2:65" s="11" customFormat="1">
      <c r="B327" s="203"/>
      <c r="C327" s="204"/>
      <c r="D327" s="205" t="s">
        <v>164</v>
      </c>
      <c r="E327" s="206" t="s">
        <v>21</v>
      </c>
      <c r="F327" s="207" t="s">
        <v>558</v>
      </c>
      <c r="G327" s="204"/>
      <c r="H327" s="208">
        <v>32.372</v>
      </c>
      <c r="I327" s="209"/>
      <c r="J327" s="204"/>
      <c r="K327" s="204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164</v>
      </c>
      <c r="AU327" s="214" t="s">
        <v>85</v>
      </c>
      <c r="AV327" s="11" t="s">
        <v>85</v>
      </c>
      <c r="AW327" s="11" t="s">
        <v>38</v>
      </c>
      <c r="AX327" s="11" t="s">
        <v>83</v>
      </c>
      <c r="AY327" s="214" t="s">
        <v>154</v>
      </c>
    </row>
    <row r="328" spans="2:65" s="1" customFormat="1" ht="15" customHeight="1">
      <c r="B328" s="40"/>
      <c r="C328" s="191" t="s">
        <v>559</v>
      </c>
      <c r="D328" s="191" t="s">
        <v>157</v>
      </c>
      <c r="E328" s="192" t="s">
        <v>560</v>
      </c>
      <c r="F328" s="193" t="s">
        <v>561</v>
      </c>
      <c r="G328" s="194" t="s">
        <v>160</v>
      </c>
      <c r="H328" s="195">
        <v>68.951999999999998</v>
      </c>
      <c r="I328" s="196"/>
      <c r="J328" s="197">
        <f>ROUND(I328*H328,2)</f>
        <v>0</v>
      </c>
      <c r="K328" s="193" t="s">
        <v>21</v>
      </c>
      <c r="L328" s="60"/>
      <c r="M328" s="198" t="s">
        <v>21</v>
      </c>
      <c r="N328" s="199" t="s">
        <v>46</v>
      </c>
      <c r="O328" s="41"/>
      <c r="P328" s="200">
        <f>O328*H328</f>
        <v>0</v>
      </c>
      <c r="Q328" s="200">
        <v>0.1263</v>
      </c>
      <c r="R328" s="200">
        <f>Q328*H328</f>
        <v>8.7086375999999994</v>
      </c>
      <c r="S328" s="200">
        <v>0</v>
      </c>
      <c r="T328" s="201">
        <f>S328*H328</f>
        <v>0</v>
      </c>
      <c r="AR328" s="23" t="s">
        <v>162</v>
      </c>
      <c r="AT328" s="23" t="s">
        <v>157</v>
      </c>
      <c r="AU328" s="23" t="s">
        <v>85</v>
      </c>
      <c r="AY328" s="23" t="s">
        <v>154</v>
      </c>
      <c r="BE328" s="202">
        <f>IF(N328="základní",J328,0)</f>
        <v>0</v>
      </c>
      <c r="BF328" s="202">
        <f>IF(N328="snížená",J328,0)</f>
        <v>0</v>
      </c>
      <c r="BG328" s="202">
        <f>IF(N328="zákl. přenesená",J328,0)</f>
        <v>0</v>
      </c>
      <c r="BH328" s="202">
        <f>IF(N328="sníž. přenesená",J328,0)</f>
        <v>0</v>
      </c>
      <c r="BI328" s="202">
        <f>IF(N328="nulová",J328,0)</f>
        <v>0</v>
      </c>
      <c r="BJ328" s="23" t="s">
        <v>83</v>
      </c>
      <c r="BK328" s="202">
        <f>ROUND(I328*H328,2)</f>
        <v>0</v>
      </c>
      <c r="BL328" s="23" t="s">
        <v>162</v>
      </c>
      <c r="BM328" s="23" t="s">
        <v>562</v>
      </c>
    </row>
    <row r="329" spans="2:65" s="11" customFormat="1" ht="27">
      <c r="B329" s="203"/>
      <c r="C329" s="204"/>
      <c r="D329" s="205" t="s">
        <v>164</v>
      </c>
      <c r="E329" s="206" t="s">
        <v>21</v>
      </c>
      <c r="F329" s="207" t="s">
        <v>563</v>
      </c>
      <c r="G329" s="204"/>
      <c r="H329" s="208">
        <v>68.951999999999998</v>
      </c>
      <c r="I329" s="209"/>
      <c r="J329" s="204"/>
      <c r="K329" s="204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164</v>
      </c>
      <c r="AU329" s="214" t="s">
        <v>85</v>
      </c>
      <c r="AV329" s="11" t="s">
        <v>85</v>
      </c>
      <c r="AW329" s="11" t="s">
        <v>38</v>
      </c>
      <c r="AX329" s="11" t="s">
        <v>83</v>
      </c>
      <c r="AY329" s="214" t="s">
        <v>154</v>
      </c>
    </row>
    <row r="330" spans="2:65" s="1" customFormat="1" ht="15" customHeight="1">
      <c r="B330" s="40"/>
      <c r="C330" s="191" t="s">
        <v>564</v>
      </c>
      <c r="D330" s="191" t="s">
        <v>157</v>
      </c>
      <c r="E330" s="192" t="s">
        <v>565</v>
      </c>
      <c r="F330" s="193" t="s">
        <v>566</v>
      </c>
      <c r="G330" s="194" t="s">
        <v>160</v>
      </c>
      <c r="H330" s="195">
        <v>101.324</v>
      </c>
      <c r="I330" s="196"/>
      <c r="J330" s="197">
        <f>ROUND(I330*H330,2)</f>
        <v>0</v>
      </c>
      <c r="K330" s="193" t="s">
        <v>161</v>
      </c>
      <c r="L330" s="60"/>
      <c r="M330" s="198" t="s">
        <v>21</v>
      </c>
      <c r="N330" s="199" t="s">
        <v>46</v>
      </c>
      <c r="O330" s="41"/>
      <c r="P330" s="200">
        <f>O330*H330</f>
        <v>0</v>
      </c>
      <c r="Q330" s="200">
        <v>1.2999999999999999E-4</v>
      </c>
      <c r="R330" s="200">
        <f>Q330*H330</f>
        <v>1.3172119999999999E-2</v>
      </c>
      <c r="S330" s="200">
        <v>0</v>
      </c>
      <c r="T330" s="201">
        <f>S330*H330</f>
        <v>0</v>
      </c>
      <c r="AR330" s="23" t="s">
        <v>162</v>
      </c>
      <c r="AT330" s="23" t="s">
        <v>157</v>
      </c>
      <c r="AU330" s="23" t="s">
        <v>85</v>
      </c>
      <c r="AY330" s="23" t="s">
        <v>154</v>
      </c>
      <c r="BE330" s="202">
        <f>IF(N330="základní",J330,0)</f>
        <v>0</v>
      </c>
      <c r="BF330" s="202">
        <f>IF(N330="snížená",J330,0)</f>
        <v>0</v>
      </c>
      <c r="BG330" s="202">
        <f>IF(N330="zákl. přenesená",J330,0)</f>
        <v>0</v>
      </c>
      <c r="BH330" s="202">
        <f>IF(N330="sníž. přenesená",J330,0)</f>
        <v>0</v>
      </c>
      <c r="BI330" s="202">
        <f>IF(N330="nulová",J330,0)</f>
        <v>0</v>
      </c>
      <c r="BJ330" s="23" t="s">
        <v>83</v>
      </c>
      <c r="BK330" s="202">
        <f>ROUND(I330*H330,2)</f>
        <v>0</v>
      </c>
      <c r="BL330" s="23" t="s">
        <v>162</v>
      </c>
      <c r="BM330" s="23" t="s">
        <v>567</v>
      </c>
    </row>
    <row r="331" spans="2:65" s="11" customFormat="1" ht="27">
      <c r="B331" s="203"/>
      <c r="C331" s="204"/>
      <c r="D331" s="205" t="s">
        <v>164</v>
      </c>
      <c r="E331" s="206" t="s">
        <v>21</v>
      </c>
      <c r="F331" s="207" t="s">
        <v>563</v>
      </c>
      <c r="G331" s="204"/>
      <c r="H331" s="208">
        <v>68.951999999999998</v>
      </c>
      <c r="I331" s="209"/>
      <c r="J331" s="204"/>
      <c r="K331" s="204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164</v>
      </c>
      <c r="AU331" s="214" t="s">
        <v>85</v>
      </c>
      <c r="AV331" s="11" t="s">
        <v>85</v>
      </c>
      <c r="AW331" s="11" t="s">
        <v>38</v>
      </c>
      <c r="AX331" s="11" t="s">
        <v>75</v>
      </c>
      <c r="AY331" s="214" t="s">
        <v>154</v>
      </c>
    </row>
    <row r="332" spans="2:65" s="11" customFormat="1">
      <c r="B332" s="203"/>
      <c r="C332" s="204"/>
      <c r="D332" s="205" t="s">
        <v>164</v>
      </c>
      <c r="E332" s="206" t="s">
        <v>21</v>
      </c>
      <c r="F332" s="207" t="s">
        <v>558</v>
      </c>
      <c r="G332" s="204"/>
      <c r="H332" s="208">
        <v>32.372</v>
      </c>
      <c r="I332" s="209"/>
      <c r="J332" s="204"/>
      <c r="K332" s="204"/>
      <c r="L332" s="210"/>
      <c r="M332" s="211"/>
      <c r="N332" s="212"/>
      <c r="O332" s="212"/>
      <c r="P332" s="212"/>
      <c r="Q332" s="212"/>
      <c r="R332" s="212"/>
      <c r="S332" s="212"/>
      <c r="T332" s="213"/>
      <c r="AT332" s="214" t="s">
        <v>164</v>
      </c>
      <c r="AU332" s="214" t="s">
        <v>85</v>
      </c>
      <c r="AV332" s="11" t="s">
        <v>85</v>
      </c>
      <c r="AW332" s="11" t="s">
        <v>38</v>
      </c>
      <c r="AX332" s="11" t="s">
        <v>75</v>
      </c>
      <c r="AY332" s="214" t="s">
        <v>154</v>
      </c>
    </row>
    <row r="333" spans="2:65" s="12" customFormat="1">
      <c r="B333" s="215"/>
      <c r="C333" s="216"/>
      <c r="D333" s="205" t="s">
        <v>164</v>
      </c>
      <c r="E333" s="217" t="s">
        <v>21</v>
      </c>
      <c r="F333" s="218" t="s">
        <v>167</v>
      </c>
      <c r="G333" s="216"/>
      <c r="H333" s="219">
        <v>101.324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164</v>
      </c>
      <c r="AU333" s="225" t="s">
        <v>85</v>
      </c>
      <c r="AV333" s="12" t="s">
        <v>162</v>
      </c>
      <c r="AW333" s="12" t="s">
        <v>38</v>
      </c>
      <c r="AX333" s="12" t="s">
        <v>83</v>
      </c>
      <c r="AY333" s="225" t="s">
        <v>154</v>
      </c>
    </row>
    <row r="334" spans="2:65" s="1" customFormat="1" ht="15" customHeight="1">
      <c r="B334" s="40"/>
      <c r="C334" s="191" t="s">
        <v>568</v>
      </c>
      <c r="D334" s="191" t="s">
        <v>157</v>
      </c>
      <c r="E334" s="192" t="s">
        <v>569</v>
      </c>
      <c r="F334" s="193" t="s">
        <v>570</v>
      </c>
      <c r="G334" s="194" t="s">
        <v>160</v>
      </c>
      <c r="H334" s="195">
        <v>101.324</v>
      </c>
      <c r="I334" s="196"/>
      <c r="J334" s="197">
        <f>ROUND(I334*H334,2)</f>
        <v>0</v>
      </c>
      <c r="K334" s="193" t="s">
        <v>21</v>
      </c>
      <c r="L334" s="60"/>
      <c r="M334" s="198" t="s">
        <v>21</v>
      </c>
      <c r="N334" s="199" t="s">
        <v>46</v>
      </c>
      <c r="O334" s="41"/>
      <c r="P334" s="200">
        <f>O334*H334</f>
        <v>0</v>
      </c>
      <c r="Q334" s="200">
        <v>5.6999999999999998E-4</v>
      </c>
      <c r="R334" s="200">
        <f>Q334*H334</f>
        <v>5.7754679999999996E-2</v>
      </c>
      <c r="S334" s="200">
        <v>0</v>
      </c>
      <c r="T334" s="201">
        <f>S334*H334</f>
        <v>0</v>
      </c>
      <c r="AR334" s="23" t="s">
        <v>162</v>
      </c>
      <c r="AT334" s="23" t="s">
        <v>157</v>
      </c>
      <c r="AU334" s="23" t="s">
        <v>85</v>
      </c>
      <c r="AY334" s="23" t="s">
        <v>154</v>
      </c>
      <c r="BE334" s="202">
        <f>IF(N334="základní",J334,0)</f>
        <v>0</v>
      </c>
      <c r="BF334" s="202">
        <f>IF(N334="snížená",J334,0)</f>
        <v>0</v>
      </c>
      <c r="BG334" s="202">
        <f>IF(N334="zákl. přenesená",J334,0)</f>
        <v>0</v>
      </c>
      <c r="BH334" s="202">
        <f>IF(N334="sníž. přenesená",J334,0)</f>
        <v>0</v>
      </c>
      <c r="BI334" s="202">
        <f>IF(N334="nulová",J334,0)</f>
        <v>0</v>
      </c>
      <c r="BJ334" s="23" t="s">
        <v>83</v>
      </c>
      <c r="BK334" s="202">
        <f>ROUND(I334*H334,2)</f>
        <v>0</v>
      </c>
      <c r="BL334" s="23" t="s">
        <v>162</v>
      </c>
      <c r="BM334" s="23" t="s">
        <v>571</v>
      </c>
    </row>
    <row r="335" spans="2:65" s="11" customFormat="1" ht="27">
      <c r="B335" s="203"/>
      <c r="C335" s="204"/>
      <c r="D335" s="205" t="s">
        <v>164</v>
      </c>
      <c r="E335" s="206" t="s">
        <v>21</v>
      </c>
      <c r="F335" s="207" t="s">
        <v>572</v>
      </c>
      <c r="G335" s="204"/>
      <c r="H335" s="208">
        <v>68.951999999999998</v>
      </c>
      <c r="I335" s="209"/>
      <c r="J335" s="204"/>
      <c r="K335" s="204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164</v>
      </c>
      <c r="AU335" s="214" t="s">
        <v>85</v>
      </c>
      <c r="AV335" s="11" t="s">
        <v>85</v>
      </c>
      <c r="AW335" s="11" t="s">
        <v>38</v>
      </c>
      <c r="AX335" s="11" t="s">
        <v>75</v>
      </c>
      <c r="AY335" s="214" t="s">
        <v>154</v>
      </c>
    </row>
    <row r="336" spans="2:65" s="11" customFormat="1">
      <c r="B336" s="203"/>
      <c r="C336" s="204"/>
      <c r="D336" s="205" t="s">
        <v>164</v>
      </c>
      <c r="E336" s="206" t="s">
        <v>21</v>
      </c>
      <c r="F336" s="207" t="s">
        <v>558</v>
      </c>
      <c r="G336" s="204"/>
      <c r="H336" s="208">
        <v>32.372</v>
      </c>
      <c r="I336" s="209"/>
      <c r="J336" s="204"/>
      <c r="K336" s="204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164</v>
      </c>
      <c r="AU336" s="214" t="s">
        <v>85</v>
      </c>
      <c r="AV336" s="11" t="s">
        <v>85</v>
      </c>
      <c r="AW336" s="11" t="s">
        <v>38</v>
      </c>
      <c r="AX336" s="11" t="s">
        <v>75</v>
      </c>
      <c r="AY336" s="214" t="s">
        <v>154</v>
      </c>
    </row>
    <row r="337" spans="2:65" s="12" customFormat="1">
      <c r="B337" s="215"/>
      <c r="C337" s="216"/>
      <c r="D337" s="205" t="s">
        <v>164</v>
      </c>
      <c r="E337" s="217" t="s">
        <v>21</v>
      </c>
      <c r="F337" s="218" t="s">
        <v>167</v>
      </c>
      <c r="G337" s="216"/>
      <c r="H337" s="219">
        <v>101.324</v>
      </c>
      <c r="I337" s="220"/>
      <c r="J337" s="216"/>
      <c r="K337" s="216"/>
      <c r="L337" s="221"/>
      <c r="M337" s="222"/>
      <c r="N337" s="223"/>
      <c r="O337" s="223"/>
      <c r="P337" s="223"/>
      <c r="Q337" s="223"/>
      <c r="R337" s="223"/>
      <c r="S337" s="223"/>
      <c r="T337" s="224"/>
      <c r="AT337" s="225" t="s">
        <v>164</v>
      </c>
      <c r="AU337" s="225" t="s">
        <v>85</v>
      </c>
      <c r="AV337" s="12" t="s">
        <v>162</v>
      </c>
      <c r="AW337" s="12" t="s">
        <v>38</v>
      </c>
      <c r="AX337" s="12" t="s">
        <v>83</v>
      </c>
      <c r="AY337" s="225" t="s">
        <v>154</v>
      </c>
    </row>
    <row r="338" spans="2:65" s="1" customFormat="1" ht="15" customHeight="1">
      <c r="B338" s="40"/>
      <c r="C338" s="191" t="s">
        <v>573</v>
      </c>
      <c r="D338" s="191" t="s">
        <v>157</v>
      </c>
      <c r="E338" s="192" t="s">
        <v>574</v>
      </c>
      <c r="F338" s="193" t="s">
        <v>575</v>
      </c>
      <c r="G338" s="194" t="s">
        <v>214</v>
      </c>
      <c r="H338" s="195">
        <v>5.2880000000000003</v>
      </c>
      <c r="I338" s="196"/>
      <c r="J338" s="197">
        <f>ROUND(I338*H338,2)</f>
        <v>0</v>
      </c>
      <c r="K338" s="193" t="s">
        <v>161</v>
      </c>
      <c r="L338" s="60"/>
      <c r="M338" s="198" t="s">
        <v>21</v>
      </c>
      <c r="N338" s="199" t="s">
        <v>46</v>
      </c>
      <c r="O338" s="41"/>
      <c r="P338" s="200">
        <f>O338*H338</f>
        <v>0</v>
      </c>
      <c r="Q338" s="200">
        <v>1.837</v>
      </c>
      <c r="R338" s="200">
        <f>Q338*H338</f>
        <v>9.7140560000000011</v>
      </c>
      <c r="S338" s="200">
        <v>0</v>
      </c>
      <c r="T338" s="201">
        <f>S338*H338</f>
        <v>0</v>
      </c>
      <c r="AR338" s="23" t="s">
        <v>162</v>
      </c>
      <c r="AT338" s="23" t="s">
        <v>157</v>
      </c>
      <c r="AU338" s="23" t="s">
        <v>85</v>
      </c>
      <c r="AY338" s="23" t="s">
        <v>154</v>
      </c>
      <c r="BE338" s="202">
        <f>IF(N338="základní",J338,0)</f>
        <v>0</v>
      </c>
      <c r="BF338" s="202">
        <f>IF(N338="snížená",J338,0)</f>
        <v>0</v>
      </c>
      <c r="BG338" s="202">
        <f>IF(N338="zákl. přenesená",J338,0)</f>
        <v>0</v>
      </c>
      <c r="BH338" s="202">
        <f>IF(N338="sníž. přenesená",J338,0)</f>
        <v>0</v>
      </c>
      <c r="BI338" s="202">
        <f>IF(N338="nulová",J338,0)</f>
        <v>0</v>
      </c>
      <c r="BJ338" s="23" t="s">
        <v>83</v>
      </c>
      <c r="BK338" s="202">
        <f>ROUND(I338*H338,2)</f>
        <v>0</v>
      </c>
      <c r="BL338" s="23" t="s">
        <v>162</v>
      </c>
      <c r="BM338" s="23" t="s">
        <v>576</v>
      </c>
    </row>
    <row r="339" spans="2:65" s="11" customFormat="1">
      <c r="B339" s="203"/>
      <c r="C339" s="204"/>
      <c r="D339" s="205" t="s">
        <v>164</v>
      </c>
      <c r="E339" s="206" t="s">
        <v>21</v>
      </c>
      <c r="F339" s="207" t="s">
        <v>577</v>
      </c>
      <c r="G339" s="204"/>
      <c r="H339" s="208">
        <v>5.2880000000000003</v>
      </c>
      <c r="I339" s="209"/>
      <c r="J339" s="204"/>
      <c r="K339" s="204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164</v>
      </c>
      <c r="AU339" s="214" t="s">
        <v>85</v>
      </c>
      <c r="AV339" s="11" t="s">
        <v>85</v>
      </c>
      <c r="AW339" s="11" t="s">
        <v>38</v>
      </c>
      <c r="AX339" s="11" t="s">
        <v>83</v>
      </c>
      <c r="AY339" s="214" t="s">
        <v>154</v>
      </c>
    </row>
    <row r="340" spans="2:65" s="1" customFormat="1" ht="15" customHeight="1">
      <c r="B340" s="40"/>
      <c r="C340" s="191" t="s">
        <v>578</v>
      </c>
      <c r="D340" s="191" t="s">
        <v>157</v>
      </c>
      <c r="E340" s="192" t="s">
        <v>579</v>
      </c>
      <c r="F340" s="193" t="s">
        <v>580</v>
      </c>
      <c r="G340" s="194" t="s">
        <v>160</v>
      </c>
      <c r="H340" s="195">
        <v>15.81</v>
      </c>
      <c r="I340" s="196"/>
      <c r="J340" s="197">
        <f>ROUND(I340*H340,2)</f>
        <v>0</v>
      </c>
      <c r="K340" s="193" t="s">
        <v>161</v>
      </c>
      <c r="L340" s="60"/>
      <c r="M340" s="198" t="s">
        <v>21</v>
      </c>
      <c r="N340" s="199" t="s">
        <v>46</v>
      </c>
      <c r="O340" s="41"/>
      <c r="P340" s="200">
        <f>O340*H340</f>
        <v>0</v>
      </c>
      <c r="Q340" s="200">
        <v>0.27560000000000001</v>
      </c>
      <c r="R340" s="200">
        <f>Q340*H340</f>
        <v>4.3572360000000003</v>
      </c>
      <c r="S340" s="200">
        <v>0</v>
      </c>
      <c r="T340" s="201">
        <f>S340*H340</f>
        <v>0</v>
      </c>
      <c r="AR340" s="23" t="s">
        <v>162</v>
      </c>
      <c r="AT340" s="23" t="s">
        <v>157</v>
      </c>
      <c r="AU340" s="23" t="s">
        <v>85</v>
      </c>
      <c r="AY340" s="23" t="s">
        <v>154</v>
      </c>
      <c r="BE340" s="202">
        <f>IF(N340="základní",J340,0)</f>
        <v>0</v>
      </c>
      <c r="BF340" s="202">
        <f>IF(N340="snížená",J340,0)</f>
        <v>0</v>
      </c>
      <c r="BG340" s="202">
        <f>IF(N340="zákl. přenesená",J340,0)</f>
        <v>0</v>
      </c>
      <c r="BH340" s="202">
        <f>IF(N340="sníž. přenesená",J340,0)</f>
        <v>0</v>
      </c>
      <c r="BI340" s="202">
        <f>IF(N340="nulová",J340,0)</f>
        <v>0</v>
      </c>
      <c r="BJ340" s="23" t="s">
        <v>83</v>
      </c>
      <c r="BK340" s="202">
        <f>ROUND(I340*H340,2)</f>
        <v>0</v>
      </c>
      <c r="BL340" s="23" t="s">
        <v>162</v>
      </c>
      <c r="BM340" s="23" t="s">
        <v>581</v>
      </c>
    </row>
    <row r="341" spans="2:65" s="11" customFormat="1">
      <c r="B341" s="203"/>
      <c r="C341" s="204"/>
      <c r="D341" s="205" t="s">
        <v>164</v>
      </c>
      <c r="E341" s="206" t="s">
        <v>21</v>
      </c>
      <c r="F341" s="207" t="s">
        <v>582</v>
      </c>
      <c r="G341" s="204"/>
      <c r="H341" s="208">
        <v>15.81</v>
      </c>
      <c r="I341" s="209"/>
      <c r="J341" s="204"/>
      <c r="K341" s="204"/>
      <c r="L341" s="210"/>
      <c r="M341" s="211"/>
      <c r="N341" s="212"/>
      <c r="O341" s="212"/>
      <c r="P341" s="212"/>
      <c r="Q341" s="212"/>
      <c r="R341" s="212"/>
      <c r="S341" s="212"/>
      <c r="T341" s="213"/>
      <c r="AT341" s="214" t="s">
        <v>164</v>
      </c>
      <c r="AU341" s="214" t="s">
        <v>85</v>
      </c>
      <c r="AV341" s="11" t="s">
        <v>85</v>
      </c>
      <c r="AW341" s="11" t="s">
        <v>38</v>
      </c>
      <c r="AX341" s="11" t="s">
        <v>83</v>
      </c>
      <c r="AY341" s="214" t="s">
        <v>154</v>
      </c>
    </row>
    <row r="342" spans="2:65" s="1" customFormat="1" ht="15" customHeight="1">
      <c r="B342" s="40"/>
      <c r="C342" s="191" t="s">
        <v>583</v>
      </c>
      <c r="D342" s="191" t="s">
        <v>157</v>
      </c>
      <c r="E342" s="192" t="s">
        <v>584</v>
      </c>
      <c r="F342" s="193" t="s">
        <v>585</v>
      </c>
      <c r="G342" s="194" t="s">
        <v>335</v>
      </c>
      <c r="H342" s="195">
        <v>1</v>
      </c>
      <c r="I342" s="196"/>
      <c r="J342" s="197">
        <f>ROUND(I342*H342,2)</f>
        <v>0</v>
      </c>
      <c r="K342" s="193" t="s">
        <v>161</v>
      </c>
      <c r="L342" s="60"/>
      <c r="M342" s="198" t="s">
        <v>21</v>
      </c>
      <c r="N342" s="199" t="s">
        <v>46</v>
      </c>
      <c r="O342" s="41"/>
      <c r="P342" s="200">
        <f>O342*H342</f>
        <v>0</v>
      </c>
      <c r="Q342" s="200">
        <v>7.1459999999999996E-2</v>
      </c>
      <c r="R342" s="200">
        <f>Q342*H342</f>
        <v>7.1459999999999996E-2</v>
      </c>
      <c r="S342" s="200">
        <v>0</v>
      </c>
      <c r="T342" s="201">
        <f>S342*H342</f>
        <v>0</v>
      </c>
      <c r="AR342" s="23" t="s">
        <v>162</v>
      </c>
      <c r="AT342" s="23" t="s">
        <v>157</v>
      </c>
      <c r="AU342" s="23" t="s">
        <v>85</v>
      </c>
      <c r="AY342" s="23" t="s">
        <v>154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23" t="s">
        <v>83</v>
      </c>
      <c r="BK342" s="202">
        <f>ROUND(I342*H342,2)</f>
        <v>0</v>
      </c>
      <c r="BL342" s="23" t="s">
        <v>162</v>
      </c>
      <c r="BM342" s="23" t="s">
        <v>586</v>
      </c>
    </row>
    <row r="343" spans="2:65" s="11" customFormat="1">
      <c r="B343" s="203"/>
      <c r="C343" s="204"/>
      <c r="D343" s="205" t="s">
        <v>164</v>
      </c>
      <c r="E343" s="206" t="s">
        <v>21</v>
      </c>
      <c r="F343" s="207" t="s">
        <v>587</v>
      </c>
      <c r="G343" s="204"/>
      <c r="H343" s="208">
        <v>1</v>
      </c>
      <c r="I343" s="209"/>
      <c r="J343" s="204"/>
      <c r="K343" s="204"/>
      <c r="L343" s="210"/>
      <c r="M343" s="211"/>
      <c r="N343" s="212"/>
      <c r="O343" s="212"/>
      <c r="P343" s="212"/>
      <c r="Q343" s="212"/>
      <c r="R343" s="212"/>
      <c r="S343" s="212"/>
      <c r="T343" s="213"/>
      <c r="AT343" s="214" t="s">
        <v>164</v>
      </c>
      <c r="AU343" s="214" t="s">
        <v>85</v>
      </c>
      <c r="AV343" s="11" t="s">
        <v>85</v>
      </c>
      <c r="AW343" s="11" t="s">
        <v>38</v>
      </c>
      <c r="AX343" s="11" t="s">
        <v>83</v>
      </c>
      <c r="AY343" s="214" t="s">
        <v>154</v>
      </c>
    </row>
    <row r="344" spans="2:65" s="1" customFormat="1" ht="15" customHeight="1">
      <c r="B344" s="40"/>
      <c r="C344" s="236" t="s">
        <v>588</v>
      </c>
      <c r="D344" s="236" t="s">
        <v>332</v>
      </c>
      <c r="E344" s="237" t="s">
        <v>589</v>
      </c>
      <c r="F344" s="238" t="s">
        <v>590</v>
      </c>
      <c r="G344" s="239" t="s">
        <v>335</v>
      </c>
      <c r="H344" s="240">
        <v>1</v>
      </c>
      <c r="I344" s="241"/>
      <c r="J344" s="242">
        <f>ROUND(I344*H344,2)</f>
        <v>0</v>
      </c>
      <c r="K344" s="238" t="s">
        <v>161</v>
      </c>
      <c r="L344" s="243"/>
      <c r="M344" s="244" t="s">
        <v>21</v>
      </c>
      <c r="N344" s="245" t="s">
        <v>46</v>
      </c>
      <c r="O344" s="41"/>
      <c r="P344" s="200">
        <f>O344*H344</f>
        <v>0</v>
      </c>
      <c r="Q344" s="200">
        <v>1.3599999999999999E-2</v>
      </c>
      <c r="R344" s="200">
        <f>Q344*H344</f>
        <v>1.3599999999999999E-2</v>
      </c>
      <c r="S344" s="200">
        <v>0</v>
      </c>
      <c r="T344" s="201">
        <f>S344*H344</f>
        <v>0</v>
      </c>
      <c r="AR344" s="23" t="s">
        <v>193</v>
      </c>
      <c r="AT344" s="23" t="s">
        <v>332</v>
      </c>
      <c r="AU344" s="23" t="s">
        <v>85</v>
      </c>
      <c r="AY344" s="23" t="s">
        <v>154</v>
      </c>
      <c r="BE344" s="202">
        <f>IF(N344="základní",J344,0)</f>
        <v>0</v>
      </c>
      <c r="BF344" s="202">
        <f>IF(N344="snížená",J344,0)</f>
        <v>0</v>
      </c>
      <c r="BG344" s="202">
        <f>IF(N344="zákl. přenesená",J344,0)</f>
        <v>0</v>
      </c>
      <c r="BH344" s="202">
        <f>IF(N344="sníž. přenesená",J344,0)</f>
        <v>0</v>
      </c>
      <c r="BI344" s="202">
        <f>IF(N344="nulová",J344,0)</f>
        <v>0</v>
      </c>
      <c r="BJ344" s="23" t="s">
        <v>83</v>
      </c>
      <c r="BK344" s="202">
        <f>ROUND(I344*H344,2)</f>
        <v>0</v>
      </c>
      <c r="BL344" s="23" t="s">
        <v>162</v>
      </c>
      <c r="BM344" s="23" t="s">
        <v>591</v>
      </c>
    </row>
    <row r="345" spans="2:65" s="11" customFormat="1">
      <c r="B345" s="203"/>
      <c r="C345" s="204"/>
      <c r="D345" s="205" t="s">
        <v>164</v>
      </c>
      <c r="E345" s="206" t="s">
        <v>21</v>
      </c>
      <c r="F345" s="207" t="s">
        <v>587</v>
      </c>
      <c r="G345" s="204"/>
      <c r="H345" s="208">
        <v>1</v>
      </c>
      <c r="I345" s="209"/>
      <c r="J345" s="204"/>
      <c r="K345" s="204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164</v>
      </c>
      <c r="AU345" s="214" t="s">
        <v>85</v>
      </c>
      <c r="AV345" s="11" t="s">
        <v>85</v>
      </c>
      <c r="AW345" s="11" t="s">
        <v>38</v>
      </c>
      <c r="AX345" s="11" t="s">
        <v>83</v>
      </c>
      <c r="AY345" s="214" t="s">
        <v>154</v>
      </c>
    </row>
    <row r="346" spans="2:65" s="10" customFormat="1" ht="29.85" customHeight="1">
      <c r="B346" s="175"/>
      <c r="C346" s="176"/>
      <c r="D346" s="177" t="s">
        <v>74</v>
      </c>
      <c r="E346" s="189" t="s">
        <v>592</v>
      </c>
      <c r="F346" s="189" t="s">
        <v>593</v>
      </c>
      <c r="G346" s="176"/>
      <c r="H346" s="176"/>
      <c r="I346" s="179"/>
      <c r="J346" s="190">
        <f>BK346</f>
        <v>0</v>
      </c>
      <c r="K346" s="176"/>
      <c r="L346" s="181"/>
      <c r="M346" s="182"/>
      <c r="N346" s="183"/>
      <c r="O346" s="183"/>
      <c r="P346" s="184">
        <f>SUM(P347:P361)</f>
        <v>0</v>
      </c>
      <c r="Q346" s="183"/>
      <c r="R346" s="184">
        <f>SUM(R347:R361)</f>
        <v>14.9354666</v>
      </c>
      <c r="S346" s="183"/>
      <c r="T346" s="185">
        <f>SUM(T347:T361)</f>
        <v>0</v>
      </c>
      <c r="AR346" s="186" t="s">
        <v>83</v>
      </c>
      <c r="AT346" s="187" t="s">
        <v>74</v>
      </c>
      <c r="AU346" s="187" t="s">
        <v>83</v>
      </c>
      <c r="AY346" s="186" t="s">
        <v>154</v>
      </c>
      <c r="BK346" s="188">
        <f>SUM(BK347:BK361)</f>
        <v>0</v>
      </c>
    </row>
    <row r="347" spans="2:65" s="1" customFormat="1" ht="23.85" customHeight="1">
      <c r="B347" s="40"/>
      <c r="C347" s="191" t="s">
        <v>594</v>
      </c>
      <c r="D347" s="191" t="s">
        <v>157</v>
      </c>
      <c r="E347" s="192" t="s">
        <v>595</v>
      </c>
      <c r="F347" s="193" t="s">
        <v>596</v>
      </c>
      <c r="G347" s="194" t="s">
        <v>201</v>
      </c>
      <c r="H347" s="195">
        <v>58.5</v>
      </c>
      <c r="I347" s="196"/>
      <c r="J347" s="197">
        <f>ROUND(I347*H347,2)</f>
        <v>0</v>
      </c>
      <c r="K347" s="193" t="s">
        <v>161</v>
      </c>
      <c r="L347" s="60"/>
      <c r="M347" s="198" t="s">
        <v>21</v>
      </c>
      <c r="N347" s="199" t="s">
        <v>46</v>
      </c>
      <c r="O347" s="41"/>
      <c r="P347" s="200">
        <f>O347*H347</f>
        <v>0</v>
      </c>
      <c r="Q347" s="200">
        <v>9.5990000000000006E-2</v>
      </c>
      <c r="R347" s="200">
        <f>Q347*H347</f>
        <v>5.6154150000000005</v>
      </c>
      <c r="S347" s="200">
        <v>0</v>
      </c>
      <c r="T347" s="201">
        <f>S347*H347</f>
        <v>0</v>
      </c>
      <c r="AR347" s="23" t="s">
        <v>162</v>
      </c>
      <c r="AT347" s="23" t="s">
        <v>157</v>
      </c>
      <c r="AU347" s="23" t="s">
        <v>85</v>
      </c>
      <c r="AY347" s="23" t="s">
        <v>154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23" t="s">
        <v>83</v>
      </c>
      <c r="BK347" s="202">
        <f>ROUND(I347*H347,2)</f>
        <v>0</v>
      </c>
      <c r="BL347" s="23" t="s">
        <v>162</v>
      </c>
      <c r="BM347" s="23" t="s">
        <v>597</v>
      </c>
    </row>
    <row r="348" spans="2:65" s="11" customFormat="1">
      <c r="B348" s="203"/>
      <c r="C348" s="204"/>
      <c r="D348" s="205" t="s">
        <v>164</v>
      </c>
      <c r="E348" s="206" t="s">
        <v>21</v>
      </c>
      <c r="F348" s="207" t="s">
        <v>598</v>
      </c>
      <c r="G348" s="204"/>
      <c r="H348" s="208">
        <v>5.5</v>
      </c>
      <c r="I348" s="209"/>
      <c r="J348" s="204"/>
      <c r="K348" s="204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164</v>
      </c>
      <c r="AU348" s="214" t="s">
        <v>85</v>
      </c>
      <c r="AV348" s="11" t="s">
        <v>85</v>
      </c>
      <c r="AW348" s="11" t="s">
        <v>38</v>
      </c>
      <c r="AX348" s="11" t="s">
        <v>75</v>
      </c>
      <c r="AY348" s="214" t="s">
        <v>154</v>
      </c>
    </row>
    <row r="349" spans="2:65" s="11" customFormat="1">
      <c r="B349" s="203"/>
      <c r="C349" s="204"/>
      <c r="D349" s="205" t="s">
        <v>164</v>
      </c>
      <c r="E349" s="206" t="s">
        <v>21</v>
      </c>
      <c r="F349" s="207" t="s">
        <v>599</v>
      </c>
      <c r="G349" s="204"/>
      <c r="H349" s="208">
        <v>53</v>
      </c>
      <c r="I349" s="209"/>
      <c r="J349" s="204"/>
      <c r="K349" s="204"/>
      <c r="L349" s="210"/>
      <c r="M349" s="211"/>
      <c r="N349" s="212"/>
      <c r="O349" s="212"/>
      <c r="P349" s="212"/>
      <c r="Q349" s="212"/>
      <c r="R349" s="212"/>
      <c r="S349" s="212"/>
      <c r="T349" s="213"/>
      <c r="AT349" s="214" t="s">
        <v>164</v>
      </c>
      <c r="AU349" s="214" t="s">
        <v>85</v>
      </c>
      <c r="AV349" s="11" t="s">
        <v>85</v>
      </c>
      <c r="AW349" s="11" t="s">
        <v>38</v>
      </c>
      <c r="AX349" s="11" t="s">
        <v>75</v>
      </c>
      <c r="AY349" s="214" t="s">
        <v>154</v>
      </c>
    </row>
    <row r="350" spans="2:65" s="12" customFormat="1">
      <c r="B350" s="215"/>
      <c r="C350" s="216"/>
      <c r="D350" s="205" t="s">
        <v>164</v>
      </c>
      <c r="E350" s="217" t="s">
        <v>21</v>
      </c>
      <c r="F350" s="218" t="s">
        <v>167</v>
      </c>
      <c r="G350" s="216"/>
      <c r="H350" s="219">
        <v>58.5</v>
      </c>
      <c r="I350" s="220"/>
      <c r="J350" s="216"/>
      <c r="K350" s="216"/>
      <c r="L350" s="221"/>
      <c r="M350" s="222"/>
      <c r="N350" s="223"/>
      <c r="O350" s="223"/>
      <c r="P350" s="223"/>
      <c r="Q350" s="223"/>
      <c r="R350" s="223"/>
      <c r="S350" s="223"/>
      <c r="T350" s="224"/>
      <c r="AT350" s="225" t="s">
        <v>164</v>
      </c>
      <c r="AU350" s="225" t="s">
        <v>85</v>
      </c>
      <c r="AV350" s="12" t="s">
        <v>162</v>
      </c>
      <c r="AW350" s="12" t="s">
        <v>38</v>
      </c>
      <c r="AX350" s="12" t="s">
        <v>83</v>
      </c>
      <c r="AY350" s="225" t="s">
        <v>154</v>
      </c>
    </row>
    <row r="351" spans="2:65" s="1" customFormat="1" ht="15" customHeight="1">
      <c r="B351" s="40"/>
      <c r="C351" s="236" t="s">
        <v>600</v>
      </c>
      <c r="D351" s="236" t="s">
        <v>332</v>
      </c>
      <c r="E351" s="237" t="s">
        <v>601</v>
      </c>
      <c r="F351" s="238" t="s">
        <v>602</v>
      </c>
      <c r="G351" s="239" t="s">
        <v>201</v>
      </c>
      <c r="H351" s="240">
        <v>118.17</v>
      </c>
      <c r="I351" s="241"/>
      <c r="J351" s="242">
        <f>ROUND(I351*H351,2)</f>
        <v>0</v>
      </c>
      <c r="K351" s="238" t="s">
        <v>161</v>
      </c>
      <c r="L351" s="243"/>
      <c r="M351" s="244" t="s">
        <v>21</v>
      </c>
      <c r="N351" s="245" t="s">
        <v>46</v>
      </c>
      <c r="O351" s="41"/>
      <c r="P351" s="200">
        <f>O351*H351</f>
        <v>0</v>
      </c>
      <c r="Q351" s="200">
        <v>2.1999999999999999E-2</v>
      </c>
      <c r="R351" s="200">
        <f>Q351*H351</f>
        <v>2.5997399999999997</v>
      </c>
      <c r="S351" s="200">
        <v>0</v>
      </c>
      <c r="T351" s="201">
        <f>S351*H351</f>
        <v>0</v>
      </c>
      <c r="AR351" s="23" t="s">
        <v>193</v>
      </c>
      <c r="AT351" s="23" t="s">
        <v>332</v>
      </c>
      <c r="AU351" s="23" t="s">
        <v>85</v>
      </c>
      <c r="AY351" s="23" t="s">
        <v>154</v>
      </c>
      <c r="BE351" s="202">
        <f>IF(N351="základní",J351,0)</f>
        <v>0</v>
      </c>
      <c r="BF351" s="202">
        <f>IF(N351="snížená",J351,0)</f>
        <v>0</v>
      </c>
      <c r="BG351" s="202">
        <f>IF(N351="zákl. přenesená",J351,0)</f>
        <v>0</v>
      </c>
      <c r="BH351" s="202">
        <f>IF(N351="sníž. přenesená",J351,0)</f>
        <v>0</v>
      </c>
      <c r="BI351" s="202">
        <f>IF(N351="nulová",J351,0)</f>
        <v>0</v>
      </c>
      <c r="BJ351" s="23" t="s">
        <v>83</v>
      </c>
      <c r="BK351" s="202">
        <f>ROUND(I351*H351,2)</f>
        <v>0</v>
      </c>
      <c r="BL351" s="23" t="s">
        <v>162</v>
      </c>
      <c r="BM351" s="23" t="s">
        <v>603</v>
      </c>
    </row>
    <row r="352" spans="2:65" s="11" customFormat="1">
      <c r="B352" s="203"/>
      <c r="C352" s="204"/>
      <c r="D352" s="205" t="s">
        <v>164</v>
      </c>
      <c r="E352" s="206" t="s">
        <v>21</v>
      </c>
      <c r="F352" s="207" t="s">
        <v>604</v>
      </c>
      <c r="G352" s="204"/>
      <c r="H352" s="208">
        <v>118.17</v>
      </c>
      <c r="I352" s="209"/>
      <c r="J352" s="204"/>
      <c r="K352" s="204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164</v>
      </c>
      <c r="AU352" s="214" t="s">
        <v>85</v>
      </c>
      <c r="AV352" s="11" t="s">
        <v>85</v>
      </c>
      <c r="AW352" s="11" t="s">
        <v>38</v>
      </c>
      <c r="AX352" s="11" t="s">
        <v>83</v>
      </c>
      <c r="AY352" s="214" t="s">
        <v>154</v>
      </c>
    </row>
    <row r="353" spans="2:65" s="1" customFormat="1" ht="23.85" customHeight="1">
      <c r="B353" s="40"/>
      <c r="C353" s="191" t="s">
        <v>605</v>
      </c>
      <c r="D353" s="191" t="s">
        <v>157</v>
      </c>
      <c r="E353" s="192" t="s">
        <v>606</v>
      </c>
      <c r="F353" s="193" t="s">
        <v>607</v>
      </c>
      <c r="G353" s="194" t="s">
        <v>201</v>
      </c>
      <c r="H353" s="195">
        <v>22</v>
      </c>
      <c r="I353" s="196"/>
      <c r="J353" s="197">
        <f>ROUND(I353*H353,2)</f>
        <v>0</v>
      </c>
      <c r="K353" s="193" t="s">
        <v>161</v>
      </c>
      <c r="L353" s="60"/>
      <c r="M353" s="198" t="s">
        <v>21</v>
      </c>
      <c r="N353" s="199" t="s">
        <v>46</v>
      </c>
      <c r="O353" s="41"/>
      <c r="P353" s="200">
        <f>O353*H353</f>
        <v>0</v>
      </c>
      <c r="Q353" s="200">
        <v>0.20219000000000001</v>
      </c>
      <c r="R353" s="200">
        <f>Q353*H353</f>
        <v>4.4481799999999998</v>
      </c>
      <c r="S353" s="200">
        <v>0</v>
      </c>
      <c r="T353" s="201">
        <f>S353*H353</f>
        <v>0</v>
      </c>
      <c r="AR353" s="23" t="s">
        <v>162</v>
      </c>
      <c r="AT353" s="23" t="s">
        <v>157</v>
      </c>
      <c r="AU353" s="23" t="s">
        <v>85</v>
      </c>
      <c r="AY353" s="23" t="s">
        <v>154</v>
      </c>
      <c r="BE353" s="202">
        <f>IF(N353="základní",J353,0)</f>
        <v>0</v>
      </c>
      <c r="BF353" s="202">
        <f>IF(N353="snížená",J353,0)</f>
        <v>0</v>
      </c>
      <c r="BG353" s="202">
        <f>IF(N353="zákl. přenesená",J353,0)</f>
        <v>0</v>
      </c>
      <c r="BH353" s="202">
        <f>IF(N353="sníž. přenesená",J353,0)</f>
        <v>0</v>
      </c>
      <c r="BI353" s="202">
        <f>IF(N353="nulová",J353,0)</f>
        <v>0</v>
      </c>
      <c r="BJ353" s="23" t="s">
        <v>83</v>
      </c>
      <c r="BK353" s="202">
        <f>ROUND(I353*H353,2)</f>
        <v>0</v>
      </c>
      <c r="BL353" s="23" t="s">
        <v>162</v>
      </c>
      <c r="BM353" s="23" t="s">
        <v>608</v>
      </c>
    </row>
    <row r="354" spans="2:65" s="11" customFormat="1">
      <c r="B354" s="203"/>
      <c r="C354" s="204"/>
      <c r="D354" s="205" t="s">
        <v>164</v>
      </c>
      <c r="E354" s="206" t="s">
        <v>21</v>
      </c>
      <c r="F354" s="207" t="s">
        <v>609</v>
      </c>
      <c r="G354" s="204"/>
      <c r="H354" s="208">
        <v>22</v>
      </c>
      <c r="I354" s="209"/>
      <c r="J354" s="204"/>
      <c r="K354" s="204"/>
      <c r="L354" s="210"/>
      <c r="M354" s="211"/>
      <c r="N354" s="212"/>
      <c r="O354" s="212"/>
      <c r="P354" s="212"/>
      <c r="Q354" s="212"/>
      <c r="R354" s="212"/>
      <c r="S354" s="212"/>
      <c r="T354" s="213"/>
      <c r="AT354" s="214" t="s">
        <v>164</v>
      </c>
      <c r="AU354" s="214" t="s">
        <v>85</v>
      </c>
      <c r="AV354" s="11" t="s">
        <v>85</v>
      </c>
      <c r="AW354" s="11" t="s">
        <v>38</v>
      </c>
      <c r="AX354" s="11" t="s">
        <v>83</v>
      </c>
      <c r="AY354" s="214" t="s">
        <v>154</v>
      </c>
    </row>
    <row r="355" spans="2:65" s="1" customFormat="1" ht="15" customHeight="1">
      <c r="B355" s="40"/>
      <c r="C355" s="236" t="s">
        <v>610</v>
      </c>
      <c r="D355" s="236" t="s">
        <v>332</v>
      </c>
      <c r="E355" s="237" t="s">
        <v>611</v>
      </c>
      <c r="F355" s="238" t="s">
        <v>612</v>
      </c>
      <c r="G355" s="239" t="s">
        <v>201</v>
      </c>
      <c r="H355" s="240">
        <v>22.22</v>
      </c>
      <c r="I355" s="241"/>
      <c r="J355" s="242">
        <f>ROUND(I355*H355,2)</f>
        <v>0</v>
      </c>
      <c r="K355" s="238" t="s">
        <v>161</v>
      </c>
      <c r="L355" s="243"/>
      <c r="M355" s="244" t="s">
        <v>21</v>
      </c>
      <c r="N355" s="245" t="s">
        <v>46</v>
      </c>
      <c r="O355" s="41"/>
      <c r="P355" s="200">
        <f>O355*H355</f>
        <v>0</v>
      </c>
      <c r="Q355" s="200">
        <v>0.10199999999999999</v>
      </c>
      <c r="R355" s="200">
        <f>Q355*H355</f>
        <v>2.2664399999999998</v>
      </c>
      <c r="S355" s="200">
        <v>0</v>
      </c>
      <c r="T355" s="201">
        <f>S355*H355</f>
        <v>0</v>
      </c>
      <c r="AR355" s="23" t="s">
        <v>193</v>
      </c>
      <c r="AT355" s="23" t="s">
        <v>332</v>
      </c>
      <c r="AU355" s="23" t="s">
        <v>85</v>
      </c>
      <c r="AY355" s="23" t="s">
        <v>154</v>
      </c>
      <c r="BE355" s="202">
        <f>IF(N355="základní",J355,0)</f>
        <v>0</v>
      </c>
      <c r="BF355" s="202">
        <f>IF(N355="snížená",J355,0)</f>
        <v>0</v>
      </c>
      <c r="BG355" s="202">
        <f>IF(N355="zákl. přenesená",J355,0)</f>
        <v>0</v>
      </c>
      <c r="BH355" s="202">
        <f>IF(N355="sníž. přenesená",J355,0)</f>
        <v>0</v>
      </c>
      <c r="BI355" s="202">
        <f>IF(N355="nulová",J355,0)</f>
        <v>0</v>
      </c>
      <c r="BJ355" s="23" t="s">
        <v>83</v>
      </c>
      <c r="BK355" s="202">
        <f>ROUND(I355*H355,2)</f>
        <v>0</v>
      </c>
      <c r="BL355" s="23" t="s">
        <v>162</v>
      </c>
      <c r="BM355" s="23" t="s">
        <v>613</v>
      </c>
    </row>
    <row r="356" spans="2:65" s="11" customFormat="1">
      <c r="B356" s="203"/>
      <c r="C356" s="204"/>
      <c r="D356" s="205" t="s">
        <v>164</v>
      </c>
      <c r="E356" s="206" t="s">
        <v>21</v>
      </c>
      <c r="F356" s="207" t="s">
        <v>614</v>
      </c>
      <c r="G356" s="204"/>
      <c r="H356" s="208">
        <v>22.22</v>
      </c>
      <c r="I356" s="209"/>
      <c r="J356" s="204"/>
      <c r="K356" s="204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164</v>
      </c>
      <c r="AU356" s="214" t="s">
        <v>85</v>
      </c>
      <c r="AV356" s="11" t="s">
        <v>85</v>
      </c>
      <c r="AW356" s="11" t="s">
        <v>38</v>
      </c>
      <c r="AX356" s="11" t="s">
        <v>83</v>
      </c>
      <c r="AY356" s="214" t="s">
        <v>154</v>
      </c>
    </row>
    <row r="357" spans="2:65" s="1" customFormat="1" ht="23.85" customHeight="1">
      <c r="B357" s="40"/>
      <c r="C357" s="191" t="s">
        <v>615</v>
      </c>
      <c r="D357" s="191" t="s">
        <v>157</v>
      </c>
      <c r="E357" s="192" t="s">
        <v>616</v>
      </c>
      <c r="F357" s="193" t="s">
        <v>617</v>
      </c>
      <c r="G357" s="194" t="s">
        <v>160</v>
      </c>
      <c r="H357" s="195">
        <v>15.81</v>
      </c>
      <c r="I357" s="196"/>
      <c r="J357" s="197">
        <f>ROUND(I357*H357,2)</f>
        <v>0</v>
      </c>
      <c r="K357" s="193" t="s">
        <v>161</v>
      </c>
      <c r="L357" s="60"/>
      <c r="M357" s="198" t="s">
        <v>21</v>
      </c>
      <c r="N357" s="199" t="s">
        <v>46</v>
      </c>
      <c r="O357" s="41"/>
      <c r="P357" s="200">
        <f>O357*H357</f>
        <v>0</v>
      </c>
      <c r="Q357" s="200">
        <v>3.6000000000000002E-4</v>
      </c>
      <c r="R357" s="200">
        <f>Q357*H357</f>
        <v>5.6916000000000007E-3</v>
      </c>
      <c r="S357" s="200">
        <v>0</v>
      </c>
      <c r="T357" s="201">
        <f>S357*H357</f>
        <v>0</v>
      </c>
      <c r="AR357" s="23" t="s">
        <v>162</v>
      </c>
      <c r="AT357" s="23" t="s">
        <v>157</v>
      </c>
      <c r="AU357" s="23" t="s">
        <v>85</v>
      </c>
      <c r="AY357" s="23" t="s">
        <v>154</v>
      </c>
      <c r="BE357" s="202">
        <f>IF(N357="základní",J357,0)</f>
        <v>0</v>
      </c>
      <c r="BF357" s="202">
        <f>IF(N357="snížená",J357,0)</f>
        <v>0</v>
      </c>
      <c r="BG357" s="202">
        <f>IF(N357="zákl. přenesená",J357,0)</f>
        <v>0</v>
      </c>
      <c r="BH357" s="202">
        <f>IF(N357="sníž. přenesená",J357,0)</f>
        <v>0</v>
      </c>
      <c r="BI357" s="202">
        <f>IF(N357="nulová",J357,0)</f>
        <v>0</v>
      </c>
      <c r="BJ357" s="23" t="s">
        <v>83</v>
      </c>
      <c r="BK357" s="202">
        <f>ROUND(I357*H357,2)</f>
        <v>0</v>
      </c>
      <c r="BL357" s="23" t="s">
        <v>162</v>
      </c>
      <c r="BM357" s="23" t="s">
        <v>618</v>
      </c>
    </row>
    <row r="358" spans="2:65" s="11" customFormat="1">
      <c r="B358" s="203"/>
      <c r="C358" s="204"/>
      <c r="D358" s="205" t="s">
        <v>164</v>
      </c>
      <c r="E358" s="206" t="s">
        <v>21</v>
      </c>
      <c r="F358" s="207" t="s">
        <v>619</v>
      </c>
      <c r="G358" s="204"/>
      <c r="H358" s="208">
        <v>15.81</v>
      </c>
      <c r="I358" s="209"/>
      <c r="J358" s="204"/>
      <c r="K358" s="204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164</v>
      </c>
      <c r="AU358" s="214" t="s">
        <v>85</v>
      </c>
      <c r="AV358" s="11" t="s">
        <v>85</v>
      </c>
      <c r="AW358" s="11" t="s">
        <v>38</v>
      </c>
      <c r="AX358" s="11" t="s">
        <v>83</v>
      </c>
      <c r="AY358" s="214" t="s">
        <v>154</v>
      </c>
    </row>
    <row r="359" spans="2:65" s="1" customFormat="1" ht="23.85" customHeight="1">
      <c r="B359" s="40"/>
      <c r="C359" s="191" t="s">
        <v>620</v>
      </c>
      <c r="D359" s="191" t="s">
        <v>157</v>
      </c>
      <c r="E359" s="192" t="s">
        <v>621</v>
      </c>
      <c r="F359" s="193" t="s">
        <v>622</v>
      </c>
      <c r="G359" s="194" t="s">
        <v>201</v>
      </c>
      <c r="H359" s="195">
        <v>16.5</v>
      </c>
      <c r="I359" s="196"/>
      <c r="J359" s="197">
        <f>ROUND(I359*H359,2)</f>
        <v>0</v>
      </c>
      <c r="K359" s="193" t="s">
        <v>161</v>
      </c>
      <c r="L359" s="60"/>
      <c r="M359" s="198" t="s">
        <v>21</v>
      </c>
      <c r="N359" s="199" t="s">
        <v>46</v>
      </c>
      <c r="O359" s="41"/>
      <c r="P359" s="200">
        <f>O359*H359</f>
        <v>0</v>
      </c>
      <c r="Q359" s="200">
        <v>0</v>
      </c>
      <c r="R359" s="200">
        <f>Q359*H359</f>
        <v>0</v>
      </c>
      <c r="S359" s="200">
        <v>0</v>
      </c>
      <c r="T359" s="201">
        <f>S359*H359</f>
        <v>0</v>
      </c>
      <c r="AR359" s="23" t="s">
        <v>162</v>
      </c>
      <c r="AT359" s="23" t="s">
        <v>157</v>
      </c>
      <c r="AU359" s="23" t="s">
        <v>85</v>
      </c>
      <c r="AY359" s="23" t="s">
        <v>154</v>
      </c>
      <c r="BE359" s="202">
        <f>IF(N359="základní",J359,0)</f>
        <v>0</v>
      </c>
      <c r="BF359" s="202">
        <f>IF(N359="snížená",J359,0)</f>
        <v>0</v>
      </c>
      <c r="BG359" s="202">
        <f>IF(N359="zákl. přenesená",J359,0)</f>
        <v>0</v>
      </c>
      <c r="BH359" s="202">
        <f>IF(N359="sníž. přenesená",J359,0)</f>
        <v>0</v>
      </c>
      <c r="BI359" s="202">
        <f>IF(N359="nulová",J359,0)</f>
        <v>0</v>
      </c>
      <c r="BJ359" s="23" t="s">
        <v>83</v>
      </c>
      <c r="BK359" s="202">
        <f>ROUND(I359*H359,2)</f>
        <v>0</v>
      </c>
      <c r="BL359" s="23" t="s">
        <v>162</v>
      </c>
      <c r="BM359" s="23" t="s">
        <v>623</v>
      </c>
    </row>
    <row r="360" spans="2:65" s="1" customFormat="1" ht="15" customHeight="1">
      <c r="B360" s="40"/>
      <c r="C360" s="191" t="s">
        <v>624</v>
      </c>
      <c r="D360" s="191" t="s">
        <v>157</v>
      </c>
      <c r="E360" s="192" t="s">
        <v>625</v>
      </c>
      <c r="F360" s="193" t="s">
        <v>626</v>
      </c>
      <c r="G360" s="194" t="s">
        <v>201</v>
      </c>
      <c r="H360" s="195">
        <v>16.5</v>
      </c>
      <c r="I360" s="196"/>
      <c r="J360" s="197">
        <f>ROUND(I360*H360,2)</f>
        <v>0</v>
      </c>
      <c r="K360" s="193" t="s">
        <v>161</v>
      </c>
      <c r="L360" s="60"/>
      <c r="M360" s="198" t="s">
        <v>21</v>
      </c>
      <c r="N360" s="199" t="s">
        <v>46</v>
      </c>
      <c r="O360" s="41"/>
      <c r="P360" s="200">
        <f>O360*H360</f>
        <v>0</v>
      </c>
      <c r="Q360" s="200">
        <v>0</v>
      </c>
      <c r="R360" s="200">
        <f>Q360*H360</f>
        <v>0</v>
      </c>
      <c r="S360" s="200">
        <v>0</v>
      </c>
      <c r="T360" s="201">
        <f>S360*H360</f>
        <v>0</v>
      </c>
      <c r="AR360" s="23" t="s">
        <v>162</v>
      </c>
      <c r="AT360" s="23" t="s">
        <v>157</v>
      </c>
      <c r="AU360" s="23" t="s">
        <v>85</v>
      </c>
      <c r="AY360" s="23" t="s">
        <v>154</v>
      </c>
      <c r="BE360" s="202">
        <f>IF(N360="základní",J360,0)</f>
        <v>0</v>
      </c>
      <c r="BF360" s="202">
        <f>IF(N360="snížená",J360,0)</f>
        <v>0</v>
      </c>
      <c r="BG360" s="202">
        <f>IF(N360="zákl. přenesená",J360,0)</f>
        <v>0</v>
      </c>
      <c r="BH360" s="202">
        <f>IF(N360="sníž. přenesená",J360,0)</f>
        <v>0</v>
      </c>
      <c r="BI360" s="202">
        <f>IF(N360="nulová",J360,0)</f>
        <v>0</v>
      </c>
      <c r="BJ360" s="23" t="s">
        <v>83</v>
      </c>
      <c r="BK360" s="202">
        <f>ROUND(I360*H360,2)</f>
        <v>0</v>
      </c>
      <c r="BL360" s="23" t="s">
        <v>162</v>
      </c>
      <c r="BM360" s="23" t="s">
        <v>627</v>
      </c>
    </row>
    <row r="361" spans="2:65" s="11" customFormat="1">
      <c r="B361" s="203"/>
      <c r="C361" s="204"/>
      <c r="D361" s="205" t="s">
        <v>164</v>
      </c>
      <c r="E361" s="206" t="s">
        <v>21</v>
      </c>
      <c r="F361" s="207" t="s">
        <v>628</v>
      </c>
      <c r="G361" s="204"/>
      <c r="H361" s="208">
        <v>16.5</v>
      </c>
      <c r="I361" s="209"/>
      <c r="J361" s="204"/>
      <c r="K361" s="204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164</v>
      </c>
      <c r="AU361" s="214" t="s">
        <v>85</v>
      </c>
      <c r="AV361" s="11" t="s">
        <v>85</v>
      </c>
      <c r="AW361" s="11" t="s">
        <v>38</v>
      </c>
      <c r="AX361" s="11" t="s">
        <v>83</v>
      </c>
      <c r="AY361" s="214" t="s">
        <v>154</v>
      </c>
    </row>
    <row r="362" spans="2:65" s="10" customFormat="1" ht="29.85" customHeight="1">
      <c r="B362" s="175"/>
      <c r="C362" s="176"/>
      <c r="D362" s="177" t="s">
        <v>74</v>
      </c>
      <c r="E362" s="189" t="s">
        <v>629</v>
      </c>
      <c r="F362" s="189" t="s">
        <v>630</v>
      </c>
      <c r="G362" s="176"/>
      <c r="H362" s="176"/>
      <c r="I362" s="179"/>
      <c r="J362" s="190">
        <f>BK362</f>
        <v>0</v>
      </c>
      <c r="K362" s="176"/>
      <c r="L362" s="181"/>
      <c r="M362" s="182"/>
      <c r="N362" s="183"/>
      <c r="O362" s="183"/>
      <c r="P362" s="184">
        <f>SUM(P363:P379)</f>
        <v>0</v>
      </c>
      <c r="Q362" s="183"/>
      <c r="R362" s="184">
        <f>SUM(R363:R379)</f>
        <v>1.5411499999999998E-2</v>
      </c>
      <c r="S362" s="183"/>
      <c r="T362" s="185">
        <f>SUM(T363:T379)</f>
        <v>0</v>
      </c>
      <c r="AR362" s="186" t="s">
        <v>83</v>
      </c>
      <c r="AT362" s="187" t="s">
        <v>74</v>
      </c>
      <c r="AU362" s="187" t="s">
        <v>83</v>
      </c>
      <c r="AY362" s="186" t="s">
        <v>154</v>
      </c>
      <c r="BK362" s="188">
        <f>SUM(BK363:BK379)</f>
        <v>0</v>
      </c>
    </row>
    <row r="363" spans="2:65" s="1" customFormat="1" ht="23.85" customHeight="1">
      <c r="B363" s="40"/>
      <c r="C363" s="191" t="s">
        <v>631</v>
      </c>
      <c r="D363" s="191" t="s">
        <v>157</v>
      </c>
      <c r="E363" s="192" t="s">
        <v>632</v>
      </c>
      <c r="F363" s="193" t="s">
        <v>633</v>
      </c>
      <c r="G363" s="194" t="s">
        <v>160</v>
      </c>
      <c r="H363" s="195">
        <v>208.77699999999999</v>
      </c>
      <c r="I363" s="196"/>
      <c r="J363" s="197">
        <f>ROUND(I363*H363,2)</f>
        <v>0</v>
      </c>
      <c r="K363" s="193" t="s">
        <v>161</v>
      </c>
      <c r="L363" s="60"/>
      <c r="M363" s="198" t="s">
        <v>21</v>
      </c>
      <c r="N363" s="199" t="s">
        <v>46</v>
      </c>
      <c r="O363" s="41"/>
      <c r="P363" s="200">
        <f>O363*H363</f>
        <v>0</v>
      </c>
      <c r="Q363" s="200">
        <v>0</v>
      </c>
      <c r="R363" s="200">
        <f>Q363*H363</f>
        <v>0</v>
      </c>
      <c r="S363" s="200">
        <v>0</v>
      </c>
      <c r="T363" s="201">
        <f>S363*H363</f>
        <v>0</v>
      </c>
      <c r="AR363" s="23" t="s">
        <v>162</v>
      </c>
      <c r="AT363" s="23" t="s">
        <v>157</v>
      </c>
      <c r="AU363" s="23" t="s">
        <v>85</v>
      </c>
      <c r="AY363" s="23" t="s">
        <v>154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23" t="s">
        <v>83</v>
      </c>
      <c r="BK363" s="202">
        <f>ROUND(I363*H363,2)</f>
        <v>0</v>
      </c>
      <c r="BL363" s="23" t="s">
        <v>162</v>
      </c>
      <c r="BM363" s="23" t="s">
        <v>634</v>
      </c>
    </row>
    <row r="364" spans="2:65" s="11" customFormat="1">
      <c r="B364" s="203"/>
      <c r="C364" s="204"/>
      <c r="D364" s="205" t="s">
        <v>164</v>
      </c>
      <c r="E364" s="206" t="s">
        <v>21</v>
      </c>
      <c r="F364" s="207" t="s">
        <v>635</v>
      </c>
      <c r="G364" s="204"/>
      <c r="H364" s="208">
        <v>119.337</v>
      </c>
      <c r="I364" s="209"/>
      <c r="J364" s="204"/>
      <c r="K364" s="204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164</v>
      </c>
      <c r="AU364" s="214" t="s">
        <v>85</v>
      </c>
      <c r="AV364" s="11" t="s">
        <v>85</v>
      </c>
      <c r="AW364" s="11" t="s">
        <v>38</v>
      </c>
      <c r="AX364" s="11" t="s">
        <v>75</v>
      </c>
      <c r="AY364" s="214" t="s">
        <v>154</v>
      </c>
    </row>
    <row r="365" spans="2:65" s="11" customFormat="1">
      <c r="B365" s="203"/>
      <c r="C365" s="204"/>
      <c r="D365" s="205" t="s">
        <v>164</v>
      </c>
      <c r="E365" s="206" t="s">
        <v>21</v>
      </c>
      <c r="F365" s="207" t="s">
        <v>636</v>
      </c>
      <c r="G365" s="204"/>
      <c r="H365" s="208">
        <v>89.44</v>
      </c>
      <c r="I365" s="209"/>
      <c r="J365" s="204"/>
      <c r="K365" s="204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164</v>
      </c>
      <c r="AU365" s="214" t="s">
        <v>85</v>
      </c>
      <c r="AV365" s="11" t="s">
        <v>85</v>
      </c>
      <c r="AW365" s="11" t="s">
        <v>38</v>
      </c>
      <c r="AX365" s="11" t="s">
        <v>75</v>
      </c>
      <c r="AY365" s="214" t="s">
        <v>154</v>
      </c>
    </row>
    <row r="366" spans="2:65" s="12" customFormat="1">
      <c r="B366" s="215"/>
      <c r="C366" s="216"/>
      <c r="D366" s="205" t="s">
        <v>164</v>
      </c>
      <c r="E366" s="217" t="s">
        <v>21</v>
      </c>
      <c r="F366" s="218" t="s">
        <v>167</v>
      </c>
      <c r="G366" s="216"/>
      <c r="H366" s="219">
        <v>208.77699999999999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164</v>
      </c>
      <c r="AU366" s="225" t="s">
        <v>85</v>
      </c>
      <c r="AV366" s="12" t="s">
        <v>162</v>
      </c>
      <c r="AW366" s="12" t="s">
        <v>38</v>
      </c>
      <c r="AX366" s="12" t="s">
        <v>83</v>
      </c>
      <c r="AY366" s="225" t="s">
        <v>154</v>
      </c>
    </row>
    <row r="367" spans="2:65" s="1" customFormat="1" ht="23.85" customHeight="1">
      <c r="B367" s="40"/>
      <c r="C367" s="191" t="s">
        <v>637</v>
      </c>
      <c r="D367" s="191" t="s">
        <v>157</v>
      </c>
      <c r="E367" s="192" t="s">
        <v>638</v>
      </c>
      <c r="F367" s="193" t="s">
        <v>639</v>
      </c>
      <c r="G367" s="194" t="s">
        <v>160</v>
      </c>
      <c r="H367" s="195">
        <v>3915</v>
      </c>
      <c r="I367" s="196"/>
      <c r="J367" s="197">
        <f>ROUND(I367*H367,2)</f>
        <v>0</v>
      </c>
      <c r="K367" s="193" t="s">
        <v>161</v>
      </c>
      <c r="L367" s="60"/>
      <c r="M367" s="198" t="s">
        <v>21</v>
      </c>
      <c r="N367" s="199" t="s">
        <v>46</v>
      </c>
      <c r="O367" s="41"/>
      <c r="P367" s="200">
        <f>O367*H367</f>
        <v>0</v>
      </c>
      <c r="Q367" s="200">
        <v>0</v>
      </c>
      <c r="R367" s="200">
        <f>Q367*H367</f>
        <v>0</v>
      </c>
      <c r="S367" s="200">
        <v>0</v>
      </c>
      <c r="T367" s="201">
        <f>S367*H367</f>
        <v>0</v>
      </c>
      <c r="AR367" s="23" t="s">
        <v>162</v>
      </c>
      <c r="AT367" s="23" t="s">
        <v>157</v>
      </c>
      <c r="AU367" s="23" t="s">
        <v>85</v>
      </c>
      <c r="AY367" s="23" t="s">
        <v>154</v>
      </c>
      <c r="BE367" s="202">
        <f>IF(N367="základní",J367,0)</f>
        <v>0</v>
      </c>
      <c r="BF367" s="202">
        <f>IF(N367="snížená",J367,0)</f>
        <v>0</v>
      </c>
      <c r="BG367" s="202">
        <f>IF(N367="zákl. přenesená",J367,0)</f>
        <v>0</v>
      </c>
      <c r="BH367" s="202">
        <f>IF(N367="sníž. přenesená",J367,0)</f>
        <v>0</v>
      </c>
      <c r="BI367" s="202">
        <f>IF(N367="nulová",J367,0)</f>
        <v>0</v>
      </c>
      <c r="BJ367" s="23" t="s">
        <v>83</v>
      </c>
      <c r="BK367" s="202">
        <f>ROUND(I367*H367,2)</f>
        <v>0</v>
      </c>
      <c r="BL367" s="23" t="s">
        <v>162</v>
      </c>
      <c r="BM367" s="23" t="s">
        <v>640</v>
      </c>
    </row>
    <row r="368" spans="2:65" s="11" customFormat="1">
      <c r="B368" s="203"/>
      <c r="C368" s="204"/>
      <c r="D368" s="205" t="s">
        <v>164</v>
      </c>
      <c r="E368" s="206" t="s">
        <v>21</v>
      </c>
      <c r="F368" s="207" t="s">
        <v>641</v>
      </c>
      <c r="G368" s="204"/>
      <c r="H368" s="208">
        <v>3915</v>
      </c>
      <c r="I368" s="209"/>
      <c r="J368" s="204"/>
      <c r="K368" s="204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164</v>
      </c>
      <c r="AU368" s="214" t="s">
        <v>85</v>
      </c>
      <c r="AV368" s="11" t="s">
        <v>85</v>
      </c>
      <c r="AW368" s="11" t="s">
        <v>38</v>
      </c>
      <c r="AX368" s="11" t="s">
        <v>83</v>
      </c>
      <c r="AY368" s="214" t="s">
        <v>154</v>
      </c>
    </row>
    <row r="369" spans="2:65" s="1" customFormat="1" ht="23.85" customHeight="1">
      <c r="B369" s="40"/>
      <c r="C369" s="191" t="s">
        <v>592</v>
      </c>
      <c r="D369" s="191" t="s">
        <v>157</v>
      </c>
      <c r="E369" s="192" t="s">
        <v>642</v>
      </c>
      <c r="F369" s="193" t="s">
        <v>643</v>
      </c>
      <c r="G369" s="194" t="s">
        <v>160</v>
      </c>
      <c r="H369" s="195">
        <v>130.5</v>
      </c>
      <c r="I369" s="196"/>
      <c r="J369" s="197">
        <f>ROUND(I369*H369,2)</f>
        <v>0</v>
      </c>
      <c r="K369" s="193" t="s">
        <v>161</v>
      </c>
      <c r="L369" s="60"/>
      <c r="M369" s="198" t="s">
        <v>21</v>
      </c>
      <c r="N369" s="199" t="s">
        <v>46</v>
      </c>
      <c r="O369" s="41"/>
      <c r="P369" s="200">
        <f>O369*H369</f>
        <v>0</v>
      </c>
      <c r="Q369" s="200">
        <v>0</v>
      </c>
      <c r="R369" s="200">
        <f>Q369*H369</f>
        <v>0</v>
      </c>
      <c r="S369" s="200">
        <v>0</v>
      </c>
      <c r="T369" s="201">
        <f>S369*H369</f>
        <v>0</v>
      </c>
      <c r="AR369" s="23" t="s">
        <v>162</v>
      </c>
      <c r="AT369" s="23" t="s">
        <v>157</v>
      </c>
      <c r="AU369" s="23" t="s">
        <v>85</v>
      </c>
      <c r="AY369" s="23" t="s">
        <v>154</v>
      </c>
      <c r="BE369" s="202">
        <f>IF(N369="základní",J369,0)</f>
        <v>0</v>
      </c>
      <c r="BF369" s="202">
        <f>IF(N369="snížená",J369,0)</f>
        <v>0</v>
      </c>
      <c r="BG369" s="202">
        <f>IF(N369="zákl. přenesená",J369,0)</f>
        <v>0</v>
      </c>
      <c r="BH369" s="202">
        <f>IF(N369="sníž. přenesená",J369,0)</f>
        <v>0</v>
      </c>
      <c r="BI369" s="202">
        <f>IF(N369="nulová",J369,0)</f>
        <v>0</v>
      </c>
      <c r="BJ369" s="23" t="s">
        <v>83</v>
      </c>
      <c r="BK369" s="202">
        <f>ROUND(I369*H369,2)</f>
        <v>0</v>
      </c>
      <c r="BL369" s="23" t="s">
        <v>162</v>
      </c>
      <c r="BM369" s="23" t="s">
        <v>644</v>
      </c>
    </row>
    <row r="370" spans="2:65" s="1" customFormat="1" ht="23.85" customHeight="1">
      <c r="B370" s="40"/>
      <c r="C370" s="191" t="s">
        <v>645</v>
      </c>
      <c r="D370" s="191" t="s">
        <v>157</v>
      </c>
      <c r="E370" s="192" t="s">
        <v>646</v>
      </c>
      <c r="F370" s="193" t="s">
        <v>647</v>
      </c>
      <c r="G370" s="194" t="s">
        <v>160</v>
      </c>
      <c r="H370" s="195">
        <v>118.55</v>
      </c>
      <c r="I370" s="196"/>
      <c r="J370" s="197">
        <f>ROUND(I370*H370,2)</f>
        <v>0</v>
      </c>
      <c r="K370" s="193" t="s">
        <v>161</v>
      </c>
      <c r="L370" s="60"/>
      <c r="M370" s="198" t="s">
        <v>21</v>
      </c>
      <c r="N370" s="199" t="s">
        <v>46</v>
      </c>
      <c r="O370" s="41"/>
      <c r="P370" s="200">
        <f>O370*H370</f>
        <v>0</v>
      </c>
      <c r="Q370" s="200">
        <v>1.2999999999999999E-4</v>
      </c>
      <c r="R370" s="200">
        <f>Q370*H370</f>
        <v>1.5411499999999998E-2</v>
      </c>
      <c r="S370" s="200">
        <v>0</v>
      </c>
      <c r="T370" s="201">
        <f>S370*H370</f>
        <v>0</v>
      </c>
      <c r="AR370" s="23" t="s">
        <v>162</v>
      </c>
      <c r="AT370" s="23" t="s">
        <v>157</v>
      </c>
      <c r="AU370" s="23" t="s">
        <v>85</v>
      </c>
      <c r="AY370" s="23" t="s">
        <v>154</v>
      </c>
      <c r="BE370" s="202">
        <f>IF(N370="základní",J370,0)</f>
        <v>0</v>
      </c>
      <c r="BF370" s="202">
        <f>IF(N370="snížená",J370,0)</f>
        <v>0</v>
      </c>
      <c r="BG370" s="202">
        <f>IF(N370="zákl. přenesená",J370,0)</f>
        <v>0</v>
      </c>
      <c r="BH370" s="202">
        <f>IF(N370="sníž. přenesená",J370,0)</f>
        <v>0</v>
      </c>
      <c r="BI370" s="202">
        <f>IF(N370="nulová",J370,0)</f>
        <v>0</v>
      </c>
      <c r="BJ370" s="23" t="s">
        <v>83</v>
      </c>
      <c r="BK370" s="202">
        <f>ROUND(I370*H370,2)</f>
        <v>0</v>
      </c>
      <c r="BL370" s="23" t="s">
        <v>162</v>
      </c>
      <c r="BM370" s="23" t="s">
        <v>648</v>
      </c>
    </row>
    <row r="371" spans="2:65" s="11" customFormat="1">
      <c r="B371" s="203"/>
      <c r="C371" s="204"/>
      <c r="D371" s="205" t="s">
        <v>164</v>
      </c>
      <c r="E371" s="206" t="s">
        <v>21</v>
      </c>
      <c r="F371" s="207" t="s">
        <v>649</v>
      </c>
      <c r="G371" s="204"/>
      <c r="H371" s="208">
        <v>6</v>
      </c>
      <c r="I371" s="209"/>
      <c r="J371" s="204"/>
      <c r="K371" s="204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164</v>
      </c>
      <c r="AU371" s="214" t="s">
        <v>85</v>
      </c>
      <c r="AV371" s="11" t="s">
        <v>85</v>
      </c>
      <c r="AW371" s="11" t="s">
        <v>38</v>
      </c>
      <c r="AX371" s="11" t="s">
        <v>75</v>
      </c>
      <c r="AY371" s="214" t="s">
        <v>154</v>
      </c>
    </row>
    <row r="372" spans="2:65" s="11" customFormat="1">
      <c r="B372" s="203"/>
      <c r="C372" s="204"/>
      <c r="D372" s="205" t="s">
        <v>164</v>
      </c>
      <c r="E372" s="206" t="s">
        <v>21</v>
      </c>
      <c r="F372" s="207" t="s">
        <v>650</v>
      </c>
      <c r="G372" s="204"/>
      <c r="H372" s="208">
        <v>8.52</v>
      </c>
      <c r="I372" s="209"/>
      <c r="J372" s="204"/>
      <c r="K372" s="204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164</v>
      </c>
      <c r="AU372" s="214" t="s">
        <v>85</v>
      </c>
      <c r="AV372" s="11" t="s">
        <v>85</v>
      </c>
      <c r="AW372" s="11" t="s">
        <v>38</v>
      </c>
      <c r="AX372" s="11" t="s">
        <v>75</v>
      </c>
      <c r="AY372" s="214" t="s">
        <v>154</v>
      </c>
    </row>
    <row r="373" spans="2:65" s="11" customFormat="1">
      <c r="B373" s="203"/>
      <c r="C373" s="204"/>
      <c r="D373" s="205" t="s">
        <v>164</v>
      </c>
      <c r="E373" s="206" t="s">
        <v>21</v>
      </c>
      <c r="F373" s="207" t="s">
        <v>651</v>
      </c>
      <c r="G373" s="204"/>
      <c r="H373" s="208">
        <v>4.8</v>
      </c>
      <c r="I373" s="209"/>
      <c r="J373" s="204"/>
      <c r="K373" s="204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164</v>
      </c>
      <c r="AU373" s="214" t="s">
        <v>85</v>
      </c>
      <c r="AV373" s="11" t="s">
        <v>85</v>
      </c>
      <c r="AW373" s="11" t="s">
        <v>38</v>
      </c>
      <c r="AX373" s="11" t="s">
        <v>75</v>
      </c>
      <c r="AY373" s="214" t="s">
        <v>154</v>
      </c>
    </row>
    <row r="374" spans="2:65" s="11" customFormat="1">
      <c r="B374" s="203"/>
      <c r="C374" s="204"/>
      <c r="D374" s="205" t="s">
        <v>164</v>
      </c>
      <c r="E374" s="206" t="s">
        <v>21</v>
      </c>
      <c r="F374" s="207" t="s">
        <v>652</v>
      </c>
      <c r="G374" s="204"/>
      <c r="H374" s="208">
        <v>62.67</v>
      </c>
      <c r="I374" s="209"/>
      <c r="J374" s="204"/>
      <c r="K374" s="204"/>
      <c r="L374" s="210"/>
      <c r="M374" s="211"/>
      <c r="N374" s="212"/>
      <c r="O374" s="212"/>
      <c r="P374" s="212"/>
      <c r="Q374" s="212"/>
      <c r="R374" s="212"/>
      <c r="S374" s="212"/>
      <c r="T374" s="213"/>
      <c r="AT374" s="214" t="s">
        <v>164</v>
      </c>
      <c r="AU374" s="214" t="s">
        <v>85</v>
      </c>
      <c r="AV374" s="11" t="s">
        <v>85</v>
      </c>
      <c r="AW374" s="11" t="s">
        <v>38</v>
      </c>
      <c r="AX374" s="11" t="s">
        <v>75</v>
      </c>
      <c r="AY374" s="214" t="s">
        <v>154</v>
      </c>
    </row>
    <row r="375" spans="2:65" s="11" customFormat="1">
      <c r="B375" s="203"/>
      <c r="C375" s="204"/>
      <c r="D375" s="205" t="s">
        <v>164</v>
      </c>
      <c r="E375" s="206" t="s">
        <v>21</v>
      </c>
      <c r="F375" s="207" t="s">
        <v>653</v>
      </c>
      <c r="G375" s="204"/>
      <c r="H375" s="208">
        <v>16.88</v>
      </c>
      <c r="I375" s="209"/>
      <c r="J375" s="204"/>
      <c r="K375" s="204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164</v>
      </c>
      <c r="AU375" s="214" t="s">
        <v>85</v>
      </c>
      <c r="AV375" s="11" t="s">
        <v>85</v>
      </c>
      <c r="AW375" s="11" t="s">
        <v>38</v>
      </c>
      <c r="AX375" s="11" t="s">
        <v>75</v>
      </c>
      <c r="AY375" s="214" t="s">
        <v>154</v>
      </c>
    </row>
    <row r="376" spans="2:65" s="11" customFormat="1">
      <c r="B376" s="203"/>
      <c r="C376" s="204"/>
      <c r="D376" s="205" t="s">
        <v>164</v>
      </c>
      <c r="E376" s="206" t="s">
        <v>21</v>
      </c>
      <c r="F376" s="207" t="s">
        <v>654</v>
      </c>
      <c r="G376" s="204"/>
      <c r="H376" s="208">
        <v>7.2</v>
      </c>
      <c r="I376" s="209"/>
      <c r="J376" s="204"/>
      <c r="K376" s="204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164</v>
      </c>
      <c r="AU376" s="214" t="s">
        <v>85</v>
      </c>
      <c r="AV376" s="11" t="s">
        <v>85</v>
      </c>
      <c r="AW376" s="11" t="s">
        <v>38</v>
      </c>
      <c r="AX376" s="11" t="s">
        <v>75</v>
      </c>
      <c r="AY376" s="214" t="s">
        <v>154</v>
      </c>
    </row>
    <row r="377" spans="2:65" s="11" customFormat="1">
      <c r="B377" s="203"/>
      <c r="C377" s="204"/>
      <c r="D377" s="205" t="s">
        <v>164</v>
      </c>
      <c r="E377" s="206" t="s">
        <v>21</v>
      </c>
      <c r="F377" s="207" t="s">
        <v>655</v>
      </c>
      <c r="G377" s="204"/>
      <c r="H377" s="208">
        <v>8.8800000000000008</v>
      </c>
      <c r="I377" s="209"/>
      <c r="J377" s="204"/>
      <c r="K377" s="204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164</v>
      </c>
      <c r="AU377" s="214" t="s">
        <v>85</v>
      </c>
      <c r="AV377" s="11" t="s">
        <v>85</v>
      </c>
      <c r="AW377" s="11" t="s">
        <v>38</v>
      </c>
      <c r="AX377" s="11" t="s">
        <v>75</v>
      </c>
      <c r="AY377" s="214" t="s">
        <v>154</v>
      </c>
    </row>
    <row r="378" spans="2:65" s="11" customFormat="1">
      <c r="B378" s="203"/>
      <c r="C378" s="204"/>
      <c r="D378" s="205" t="s">
        <v>164</v>
      </c>
      <c r="E378" s="206" t="s">
        <v>21</v>
      </c>
      <c r="F378" s="207" t="s">
        <v>656</v>
      </c>
      <c r="G378" s="204"/>
      <c r="H378" s="208">
        <v>3.6</v>
      </c>
      <c r="I378" s="209"/>
      <c r="J378" s="204"/>
      <c r="K378" s="204"/>
      <c r="L378" s="210"/>
      <c r="M378" s="211"/>
      <c r="N378" s="212"/>
      <c r="O378" s="212"/>
      <c r="P378" s="212"/>
      <c r="Q378" s="212"/>
      <c r="R378" s="212"/>
      <c r="S378" s="212"/>
      <c r="T378" s="213"/>
      <c r="AT378" s="214" t="s">
        <v>164</v>
      </c>
      <c r="AU378" s="214" t="s">
        <v>85</v>
      </c>
      <c r="AV378" s="11" t="s">
        <v>85</v>
      </c>
      <c r="AW378" s="11" t="s">
        <v>38</v>
      </c>
      <c r="AX378" s="11" t="s">
        <v>75</v>
      </c>
      <c r="AY378" s="214" t="s">
        <v>154</v>
      </c>
    </row>
    <row r="379" spans="2:65" s="12" customFormat="1">
      <c r="B379" s="215"/>
      <c r="C379" s="216"/>
      <c r="D379" s="205" t="s">
        <v>164</v>
      </c>
      <c r="E379" s="217" t="s">
        <v>21</v>
      </c>
      <c r="F379" s="218" t="s">
        <v>167</v>
      </c>
      <c r="G379" s="216"/>
      <c r="H379" s="219">
        <v>118.55</v>
      </c>
      <c r="I379" s="220"/>
      <c r="J379" s="216"/>
      <c r="K379" s="216"/>
      <c r="L379" s="221"/>
      <c r="M379" s="222"/>
      <c r="N379" s="223"/>
      <c r="O379" s="223"/>
      <c r="P379" s="223"/>
      <c r="Q379" s="223"/>
      <c r="R379" s="223"/>
      <c r="S379" s="223"/>
      <c r="T379" s="224"/>
      <c r="AT379" s="225" t="s">
        <v>164</v>
      </c>
      <c r="AU379" s="225" t="s">
        <v>85</v>
      </c>
      <c r="AV379" s="12" t="s">
        <v>162</v>
      </c>
      <c r="AW379" s="12" t="s">
        <v>38</v>
      </c>
      <c r="AX379" s="12" t="s">
        <v>83</v>
      </c>
      <c r="AY379" s="225" t="s">
        <v>154</v>
      </c>
    </row>
    <row r="380" spans="2:65" s="10" customFormat="1" ht="29.85" customHeight="1">
      <c r="B380" s="175"/>
      <c r="C380" s="176"/>
      <c r="D380" s="177" t="s">
        <v>74</v>
      </c>
      <c r="E380" s="189" t="s">
        <v>657</v>
      </c>
      <c r="F380" s="189" t="s">
        <v>658</v>
      </c>
      <c r="G380" s="176"/>
      <c r="H380" s="176"/>
      <c r="I380" s="179"/>
      <c r="J380" s="190">
        <f>BK380</f>
        <v>0</v>
      </c>
      <c r="K380" s="176"/>
      <c r="L380" s="181"/>
      <c r="M380" s="182"/>
      <c r="N380" s="183"/>
      <c r="O380" s="183"/>
      <c r="P380" s="184">
        <f>SUM(P381:P389)</f>
        <v>0</v>
      </c>
      <c r="Q380" s="183"/>
      <c r="R380" s="184">
        <f>SUM(R381:R389)</f>
        <v>6.2021400000000001E-3</v>
      </c>
      <c r="S380" s="183"/>
      <c r="T380" s="185">
        <f>SUM(T381:T389)</f>
        <v>0</v>
      </c>
      <c r="AR380" s="186" t="s">
        <v>83</v>
      </c>
      <c r="AT380" s="187" t="s">
        <v>74</v>
      </c>
      <c r="AU380" s="187" t="s">
        <v>83</v>
      </c>
      <c r="AY380" s="186" t="s">
        <v>154</v>
      </c>
      <c r="BK380" s="188">
        <f>SUM(BK381:BK389)</f>
        <v>0</v>
      </c>
    </row>
    <row r="381" spans="2:65" s="1" customFormat="1" ht="23.85" customHeight="1">
      <c r="B381" s="40"/>
      <c r="C381" s="191" t="s">
        <v>659</v>
      </c>
      <c r="D381" s="191" t="s">
        <v>157</v>
      </c>
      <c r="E381" s="192" t="s">
        <v>660</v>
      </c>
      <c r="F381" s="193" t="s">
        <v>661</v>
      </c>
      <c r="G381" s="194" t="s">
        <v>160</v>
      </c>
      <c r="H381" s="195">
        <v>141.011</v>
      </c>
      <c r="I381" s="196"/>
      <c r="J381" s="197">
        <f>ROUND(I381*H381,2)</f>
        <v>0</v>
      </c>
      <c r="K381" s="193" t="s">
        <v>161</v>
      </c>
      <c r="L381" s="60"/>
      <c r="M381" s="198" t="s">
        <v>21</v>
      </c>
      <c r="N381" s="199" t="s">
        <v>46</v>
      </c>
      <c r="O381" s="41"/>
      <c r="P381" s="200">
        <f>O381*H381</f>
        <v>0</v>
      </c>
      <c r="Q381" s="200">
        <v>4.0000000000000003E-5</v>
      </c>
      <c r="R381" s="200">
        <f>Q381*H381</f>
        <v>5.64044E-3</v>
      </c>
      <c r="S381" s="200">
        <v>0</v>
      </c>
      <c r="T381" s="201">
        <f>S381*H381</f>
        <v>0</v>
      </c>
      <c r="AR381" s="23" t="s">
        <v>162</v>
      </c>
      <c r="AT381" s="23" t="s">
        <v>157</v>
      </c>
      <c r="AU381" s="23" t="s">
        <v>85</v>
      </c>
      <c r="AY381" s="23" t="s">
        <v>154</v>
      </c>
      <c r="BE381" s="202">
        <f>IF(N381="základní",J381,0)</f>
        <v>0</v>
      </c>
      <c r="BF381" s="202">
        <f>IF(N381="snížená",J381,0)</f>
        <v>0</v>
      </c>
      <c r="BG381" s="202">
        <f>IF(N381="zákl. přenesená",J381,0)</f>
        <v>0</v>
      </c>
      <c r="BH381" s="202">
        <f>IF(N381="sníž. přenesená",J381,0)</f>
        <v>0</v>
      </c>
      <c r="BI381" s="202">
        <f>IF(N381="nulová",J381,0)</f>
        <v>0</v>
      </c>
      <c r="BJ381" s="23" t="s">
        <v>83</v>
      </c>
      <c r="BK381" s="202">
        <f>ROUND(I381*H381,2)</f>
        <v>0</v>
      </c>
      <c r="BL381" s="23" t="s">
        <v>162</v>
      </c>
      <c r="BM381" s="23" t="s">
        <v>662</v>
      </c>
    </row>
    <row r="382" spans="2:65" s="11" customFormat="1" ht="27">
      <c r="B382" s="203"/>
      <c r="C382" s="204"/>
      <c r="D382" s="205" t="s">
        <v>164</v>
      </c>
      <c r="E382" s="206" t="s">
        <v>21</v>
      </c>
      <c r="F382" s="207" t="s">
        <v>663</v>
      </c>
      <c r="G382" s="204"/>
      <c r="H382" s="208">
        <v>85.864000000000004</v>
      </c>
      <c r="I382" s="209"/>
      <c r="J382" s="204"/>
      <c r="K382" s="204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164</v>
      </c>
      <c r="AU382" s="214" t="s">
        <v>85</v>
      </c>
      <c r="AV382" s="11" t="s">
        <v>85</v>
      </c>
      <c r="AW382" s="11" t="s">
        <v>38</v>
      </c>
      <c r="AX382" s="11" t="s">
        <v>75</v>
      </c>
      <c r="AY382" s="214" t="s">
        <v>154</v>
      </c>
    </row>
    <row r="383" spans="2:65" s="11" customFormat="1">
      <c r="B383" s="203"/>
      <c r="C383" s="204"/>
      <c r="D383" s="205" t="s">
        <v>164</v>
      </c>
      <c r="E383" s="206" t="s">
        <v>21</v>
      </c>
      <c r="F383" s="207" t="s">
        <v>664</v>
      </c>
      <c r="G383" s="204"/>
      <c r="H383" s="208">
        <v>55.146999999999998</v>
      </c>
      <c r="I383" s="209"/>
      <c r="J383" s="204"/>
      <c r="K383" s="204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164</v>
      </c>
      <c r="AU383" s="214" t="s">
        <v>85</v>
      </c>
      <c r="AV383" s="11" t="s">
        <v>85</v>
      </c>
      <c r="AW383" s="11" t="s">
        <v>38</v>
      </c>
      <c r="AX383" s="11" t="s">
        <v>75</v>
      </c>
      <c r="AY383" s="214" t="s">
        <v>154</v>
      </c>
    </row>
    <row r="384" spans="2:65" s="12" customFormat="1">
      <c r="B384" s="215"/>
      <c r="C384" s="216"/>
      <c r="D384" s="205" t="s">
        <v>164</v>
      </c>
      <c r="E384" s="217" t="s">
        <v>21</v>
      </c>
      <c r="F384" s="218" t="s">
        <v>167</v>
      </c>
      <c r="G384" s="216"/>
      <c r="H384" s="219">
        <v>141.011</v>
      </c>
      <c r="I384" s="220"/>
      <c r="J384" s="216"/>
      <c r="K384" s="216"/>
      <c r="L384" s="221"/>
      <c r="M384" s="222"/>
      <c r="N384" s="223"/>
      <c r="O384" s="223"/>
      <c r="P384" s="223"/>
      <c r="Q384" s="223"/>
      <c r="R384" s="223"/>
      <c r="S384" s="223"/>
      <c r="T384" s="224"/>
      <c r="AT384" s="225" t="s">
        <v>164</v>
      </c>
      <c r="AU384" s="225" t="s">
        <v>85</v>
      </c>
      <c r="AV384" s="12" t="s">
        <v>162</v>
      </c>
      <c r="AW384" s="12" t="s">
        <v>38</v>
      </c>
      <c r="AX384" s="12" t="s">
        <v>83</v>
      </c>
      <c r="AY384" s="225" t="s">
        <v>154</v>
      </c>
    </row>
    <row r="385" spans="2:65" s="1" customFormat="1" ht="15" customHeight="1">
      <c r="B385" s="40"/>
      <c r="C385" s="191" t="s">
        <v>629</v>
      </c>
      <c r="D385" s="191" t="s">
        <v>157</v>
      </c>
      <c r="E385" s="192" t="s">
        <v>665</v>
      </c>
      <c r="F385" s="193" t="s">
        <v>666</v>
      </c>
      <c r="G385" s="194" t="s">
        <v>160</v>
      </c>
      <c r="H385" s="195">
        <v>56.17</v>
      </c>
      <c r="I385" s="196"/>
      <c r="J385" s="197">
        <f>ROUND(I385*H385,2)</f>
        <v>0</v>
      </c>
      <c r="K385" s="193" t="s">
        <v>161</v>
      </c>
      <c r="L385" s="60"/>
      <c r="M385" s="198" t="s">
        <v>21</v>
      </c>
      <c r="N385" s="199" t="s">
        <v>46</v>
      </c>
      <c r="O385" s="41"/>
      <c r="P385" s="200">
        <f>O385*H385</f>
        <v>0</v>
      </c>
      <c r="Q385" s="200">
        <v>1.0000000000000001E-5</v>
      </c>
      <c r="R385" s="200">
        <f>Q385*H385</f>
        <v>5.6170000000000005E-4</v>
      </c>
      <c r="S385" s="200">
        <v>0</v>
      </c>
      <c r="T385" s="201">
        <f>S385*H385</f>
        <v>0</v>
      </c>
      <c r="AR385" s="23" t="s">
        <v>162</v>
      </c>
      <c r="AT385" s="23" t="s">
        <v>157</v>
      </c>
      <c r="AU385" s="23" t="s">
        <v>85</v>
      </c>
      <c r="AY385" s="23" t="s">
        <v>154</v>
      </c>
      <c r="BE385" s="202">
        <f>IF(N385="základní",J385,0)</f>
        <v>0</v>
      </c>
      <c r="BF385" s="202">
        <f>IF(N385="snížená",J385,0)</f>
        <v>0</v>
      </c>
      <c r="BG385" s="202">
        <f>IF(N385="zákl. přenesená",J385,0)</f>
        <v>0</v>
      </c>
      <c r="BH385" s="202">
        <f>IF(N385="sníž. přenesená",J385,0)</f>
        <v>0</v>
      </c>
      <c r="BI385" s="202">
        <f>IF(N385="nulová",J385,0)</f>
        <v>0</v>
      </c>
      <c r="BJ385" s="23" t="s">
        <v>83</v>
      </c>
      <c r="BK385" s="202">
        <f>ROUND(I385*H385,2)</f>
        <v>0</v>
      </c>
      <c r="BL385" s="23" t="s">
        <v>162</v>
      </c>
      <c r="BM385" s="23" t="s">
        <v>667</v>
      </c>
    </row>
    <row r="386" spans="2:65" s="11" customFormat="1">
      <c r="B386" s="203"/>
      <c r="C386" s="204"/>
      <c r="D386" s="205" t="s">
        <v>164</v>
      </c>
      <c r="E386" s="206" t="s">
        <v>21</v>
      </c>
      <c r="F386" s="207" t="s">
        <v>668</v>
      </c>
      <c r="G386" s="204"/>
      <c r="H386" s="208">
        <v>42.61</v>
      </c>
      <c r="I386" s="209"/>
      <c r="J386" s="204"/>
      <c r="K386" s="204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164</v>
      </c>
      <c r="AU386" s="214" t="s">
        <v>85</v>
      </c>
      <c r="AV386" s="11" t="s">
        <v>85</v>
      </c>
      <c r="AW386" s="11" t="s">
        <v>38</v>
      </c>
      <c r="AX386" s="11" t="s">
        <v>75</v>
      </c>
      <c r="AY386" s="214" t="s">
        <v>154</v>
      </c>
    </row>
    <row r="387" spans="2:65" s="11" customFormat="1">
      <c r="B387" s="203"/>
      <c r="C387" s="204"/>
      <c r="D387" s="205" t="s">
        <v>164</v>
      </c>
      <c r="E387" s="206" t="s">
        <v>21</v>
      </c>
      <c r="F387" s="207" t="s">
        <v>669</v>
      </c>
      <c r="G387" s="204"/>
      <c r="H387" s="208">
        <v>13.56</v>
      </c>
      <c r="I387" s="209"/>
      <c r="J387" s="204"/>
      <c r="K387" s="204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164</v>
      </c>
      <c r="AU387" s="214" t="s">
        <v>85</v>
      </c>
      <c r="AV387" s="11" t="s">
        <v>85</v>
      </c>
      <c r="AW387" s="11" t="s">
        <v>38</v>
      </c>
      <c r="AX387" s="11" t="s">
        <v>75</v>
      </c>
      <c r="AY387" s="214" t="s">
        <v>154</v>
      </c>
    </row>
    <row r="388" spans="2:65" s="12" customFormat="1">
      <c r="B388" s="215"/>
      <c r="C388" s="216"/>
      <c r="D388" s="205" t="s">
        <v>164</v>
      </c>
      <c r="E388" s="217" t="s">
        <v>21</v>
      </c>
      <c r="F388" s="218" t="s">
        <v>167</v>
      </c>
      <c r="G388" s="216"/>
      <c r="H388" s="219">
        <v>56.17</v>
      </c>
      <c r="I388" s="220"/>
      <c r="J388" s="216"/>
      <c r="K388" s="216"/>
      <c r="L388" s="221"/>
      <c r="M388" s="222"/>
      <c r="N388" s="223"/>
      <c r="O388" s="223"/>
      <c r="P388" s="223"/>
      <c r="Q388" s="223"/>
      <c r="R388" s="223"/>
      <c r="S388" s="223"/>
      <c r="T388" s="224"/>
      <c r="AT388" s="225" t="s">
        <v>164</v>
      </c>
      <c r="AU388" s="225" t="s">
        <v>85</v>
      </c>
      <c r="AV388" s="12" t="s">
        <v>162</v>
      </c>
      <c r="AW388" s="12" t="s">
        <v>38</v>
      </c>
      <c r="AX388" s="12" t="s">
        <v>83</v>
      </c>
      <c r="AY388" s="225" t="s">
        <v>154</v>
      </c>
    </row>
    <row r="389" spans="2:65" s="1" customFormat="1" ht="35.65" customHeight="1">
      <c r="B389" s="40"/>
      <c r="C389" s="191" t="s">
        <v>657</v>
      </c>
      <c r="D389" s="191" t="s">
        <v>157</v>
      </c>
      <c r="E389" s="192" t="s">
        <v>670</v>
      </c>
      <c r="F389" s="193" t="s">
        <v>671</v>
      </c>
      <c r="G389" s="194" t="s">
        <v>672</v>
      </c>
      <c r="H389" s="195">
        <v>1</v>
      </c>
      <c r="I389" s="196"/>
      <c r="J389" s="197">
        <f>ROUND(I389*H389,2)</f>
        <v>0</v>
      </c>
      <c r="K389" s="193" t="s">
        <v>21</v>
      </c>
      <c r="L389" s="60"/>
      <c r="M389" s="198" t="s">
        <v>21</v>
      </c>
      <c r="N389" s="199" t="s">
        <v>46</v>
      </c>
      <c r="O389" s="41"/>
      <c r="P389" s="200">
        <f>O389*H389</f>
        <v>0</v>
      </c>
      <c r="Q389" s="200">
        <v>0</v>
      </c>
      <c r="R389" s="200">
        <f>Q389*H389</f>
        <v>0</v>
      </c>
      <c r="S389" s="200">
        <v>0</v>
      </c>
      <c r="T389" s="201">
        <f>S389*H389</f>
        <v>0</v>
      </c>
      <c r="AR389" s="23" t="s">
        <v>162</v>
      </c>
      <c r="AT389" s="23" t="s">
        <v>157</v>
      </c>
      <c r="AU389" s="23" t="s">
        <v>85</v>
      </c>
      <c r="AY389" s="23" t="s">
        <v>154</v>
      </c>
      <c r="BE389" s="202">
        <f>IF(N389="základní",J389,0)</f>
        <v>0</v>
      </c>
      <c r="BF389" s="202">
        <f>IF(N389="snížená",J389,0)</f>
        <v>0</v>
      </c>
      <c r="BG389" s="202">
        <f>IF(N389="zákl. přenesená",J389,0)</f>
        <v>0</v>
      </c>
      <c r="BH389" s="202">
        <f>IF(N389="sníž. přenesená",J389,0)</f>
        <v>0</v>
      </c>
      <c r="BI389" s="202">
        <f>IF(N389="nulová",J389,0)</f>
        <v>0</v>
      </c>
      <c r="BJ389" s="23" t="s">
        <v>83</v>
      </c>
      <c r="BK389" s="202">
        <f>ROUND(I389*H389,2)</f>
        <v>0</v>
      </c>
      <c r="BL389" s="23" t="s">
        <v>162</v>
      </c>
      <c r="BM389" s="23" t="s">
        <v>673</v>
      </c>
    </row>
    <row r="390" spans="2:65" s="10" customFormat="1" ht="29.85" customHeight="1">
      <c r="B390" s="175"/>
      <c r="C390" s="176"/>
      <c r="D390" s="177" t="s">
        <v>74</v>
      </c>
      <c r="E390" s="189" t="s">
        <v>674</v>
      </c>
      <c r="F390" s="189" t="s">
        <v>675</v>
      </c>
      <c r="G390" s="176"/>
      <c r="H390" s="176"/>
      <c r="I390" s="179"/>
      <c r="J390" s="190">
        <f>BK390</f>
        <v>0</v>
      </c>
      <c r="K390" s="176"/>
      <c r="L390" s="181"/>
      <c r="M390" s="182"/>
      <c r="N390" s="183"/>
      <c r="O390" s="183"/>
      <c r="P390" s="184">
        <f>SUM(P391:P467)</f>
        <v>0</v>
      </c>
      <c r="Q390" s="183"/>
      <c r="R390" s="184">
        <f>SUM(R391:R467)</f>
        <v>0</v>
      </c>
      <c r="S390" s="183"/>
      <c r="T390" s="185">
        <f>SUM(T391:T467)</f>
        <v>43.089166199999994</v>
      </c>
      <c r="AR390" s="186" t="s">
        <v>83</v>
      </c>
      <c r="AT390" s="187" t="s">
        <v>74</v>
      </c>
      <c r="AU390" s="187" t="s">
        <v>83</v>
      </c>
      <c r="AY390" s="186" t="s">
        <v>154</v>
      </c>
      <c r="BK390" s="188">
        <f>SUM(BK391:BK467)</f>
        <v>0</v>
      </c>
    </row>
    <row r="391" spans="2:65" s="1" customFormat="1" ht="15" customHeight="1">
      <c r="B391" s="40"/>
      <c r="C391" s="191" t="s">
        <v>674</v>
      </c>
      <c r="D391" s="191" t="s">
        <v>157</v>
      </c>
      <c r="E391" s="192" t="s">
        <v>676</v>
      </c>
      <c r="F391" s="193" t="s">
        <v>677</v>
      </c>
      <c r="G391" s="194" t="s">
        <v>160</v>
      </c>
      <c r="H391" s="195">
        <v>35.5</v>
      </c>
      <c r="I391" s="196"/>
      <c r="J391" s="197">
        <f>ROUND(I391*H391,2)</f>
        <v>0</v>
      </c>
      <c r="K391" s="193" t="s">
        <v>161</v>
      </c>
      <c r="L391" s="60"/>
      <c r="M391" s="198" t="s">
        <v>21</v>
      </c>
      <c r="N391" s="199" t="s">
        <v>46</v>
      </c>
      <c r="O391" s="41"/>
      <c r="P391" s="200">
        <f>O391*H391</f>
        <v>0</v>
      </c>
      <c r="Q391" s="200">
        <v>0</v>
      </c>
      <c r="R391" s="200">
        <f>Q391*H391</f>
        <v>0</v>
      </c>
      <c r="S391" s="200">
        <v>1.4E-2</v>
      </c>
      <c r="T391" s="201">
        <f>S391*H391</f>
        <v>0.497</v>
      </c>
      <c r="AR391" s="23" t="s">
        <v>162</v>
      </c>
      <c r="AT391" s="23" t="s">
        <v>157</v>
      </c>
      <c r="AU391" s="23" t="s">
        <v>85</v>
      </c>
      <c r="AY391" s="23" t="s">
        <v>154</v>
      </c>
      <c r="BE391" s="202">
        <f>IF(N391="základní",J391,0)</f>
        <v>0</v>
      </c>
      <c r="BF391" s="202">
        <f>IF(N391="snížená",J391,0)</f>
        <v>0</v>
      </c>
      <c r="BG391" s="202">
        <f>IF(N391="zákl. přenesená",J391,0)</f>
        <v>0</v>
      </c>
      <c r="BH391" s="202">
        <f>IF(N391="sníž. přenesená",J391,0)</f>
        <v>0</v>
      </c>
      <c r="BI391" s="202">
        <f>IF(N391="nulová",J391,0)</f>
        <v>0</v>
      </c>
      <c r="BJ391" s="23" t="s">
        <v>83</v>
      </c>
      <c r="BK391" s="202">
        <f>ROUND(I391*H391,2)</f>
        <v>0</v>
      </c>
      <c r="BL391" s="23" t="s">
        <v>162</v>
      </c>
      <c r="BM391" s="23" t="s">
        <v>678</v>
      </c>
    </row>
    <row r="392" spans="2:65" s="11" customFormat="1">
      <c r="B392" s="203"/>
      <c r="C392" s="204"/>
      <c r="D392" s="205" t="s">
        <v>164</v>
      </c>
      <c r="E392" s="206" t="s">
        <v>21</v>
      </c>
      <c r="F392" s="207" t="s">
        <v>679</v>
      </c>
      <c r="G392" s="204"/>
      <c r="H392" s="208">
        <v>35.5</v>
      </c>
      <c r="I392" s="209"/>
      <c r="J392" s="204"/>
      <c r="K392" s="204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164</v>
      </c>
      <c r="AU392" s="214" t="s">
        <v>85</v>
      </c>
      <c r="AV392" s="11" t="s">
        <v>85</v>
      </c>
      <c r="AW392" s="11" t="s">
        <v>38</v>
      </c>
      <c r="AX392" s="11" t="s">
        <v>83</v>
      </c>
      <c r="AY392" s="214" t="s">
        <v>154</v>
      </c>
    </row>
    <row r="393" spans="2:65" s="1" customFormat="1" ht="15" customHeight="1">
      <c r="B393" s="40"/>
      <c r="C393" s="191" t="s">
        <v>680</v>
      </c>
      <c r="D393" s="191" t="s">
        <v>157</v>
      </c>
      <c r="E393" s="192" t="s">
        <v>681</v>
      </c>
      <c r="F393" s="193" t="s">
        <v>682</v>
      </c>
      <c r="G393" s="194" t="s">
        <v>160</v>
      </c>
      <c r="H393" s="195">
        <v>5.27</v>
      </c>
      <c r="I393" s="196"/>
      <c r="J393" s="197">
        <f>ROUND(I393*H393,2)</f>
        <v>0</v>
      </c>
      <c r="K393" s="193" t="s">
        <v>161</v>
      </c>
      <c r="L393" s="60"/>
      <c r="M393" s="198" t="s">
        <v>21</v>
      </c>
      <c r="N393" s="199" t="s">
        <v>46</v>
      </c>
      <c r="O393" s="41"/>
      <c r="P393" s="200">
        <f>O393*H393</f>
        <v>0</v>
      </c>
      <c r="Q393" s="200">
        <v>0</v>
      </c>
      <c r="R393" s="200">
        <f>Q393*H393</f>
        <v>0</v>
      </c>
      <c r="S393" s="200">
        <v>5.94E-3</v>
      </c>
      <c r="T393" s="201">
        <f>S393*H393</f>
        <v>3.13038E-2</v>
      </c>
      <c r="AR393" s="23" t="s">
        <v>162</v>
      </c>
      <c r="AT393" s="23" t="s">
        <v>157</v>
      </c>
      <c r="AU393" s="23" t="s">
        <v>85</v>
      </c>
      <c r="AY393" s="23" t="s">
        <v>154</v>
      </c>
      <c r="BE393" s="202">
        <f>IF(N393="základní",J393,0)</f>
        <v>0</v>
      </c>
      <c r="BF393" s="202">
        <f>IF(N393="snížená",J393,0)</f>
        <v>0</v>
      </c>
      <c r="BG393" s="202">
        <f>IF(N393="zákl. přenesená",J393,0)</f>
        <v>0</v>
      </c>
      <c r="BH393" s="202">
        <f>IF(N393="sníž. přenesená",J393,0)</f>
        <v>0</v>
      </c>
      <c r="BI393" s="202">
        <f>IF(N393="nulová",J393,0)</f>
        <v>0</v>
      </c>
      <c r="BJ393" s="23" t="s">
        <v>83</v>
      </c>
      <c r="BK393" s="202">
        <f>ROUND(I393*H393,2)</f>
        <v>0</v>
      </c>
      <c r="BL393" s="23" t="s">
        <v>162</v>
      </c>
      <c r="BM393" s="23" t="s">
        <v>683</v>
      </c>
    </row>
    <row r="394" spans="2:65" s="11" customFormat="1">
      <c r="B394" s="203"/>
      <c r="C394" s="204"/>
      <c r="D394" s="205" t="s">
        <v>164</v>
      </c>
      <c r="E394" s="206" t="s">
        <v>21</v>
      </c>
      <c r="F394" s="207" t="s">
        <v>684</v>
      </c>
      <c r="G394" s="204"/>
      <c r="H394" s="208">
        <v>5.27</v>
      </c>
      <c r="I394" s="209"/>
      <c r="J394" s="204"/>
      <c r="K394" s="204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164</v>
      </c>
      <c r="AU394" s="214" t="s">
        <v>85</v>
      </c>
      <c r="AV394" s="11" t="s">
        <v>85</v>
      </c>
      <c r="AW394" s="11" t="s">
        <v>38</v>
      </c>
      <c r="AX394" s="11" t="s">
        <v>83</v>
      </c>
      <c r="AY394" s="214" t="s">
        <v>154</v>
      </c>
    </row>
    <row r="395" spans="2:65" s="1" customFormat="1" ht="15" customHeight="1">
      <c r="B395" s="40"/>
      <c r="C395" s="191" t="s">
        <v>685</v>
      </c>
      <c r="D395" s="191" t="s">
        <v>157</v>
      </c>
      <c r="E395" s="192" t="s">
        <v>686</v>
      </c>
      <c r="F395" s="193" t="s">
        <v>687</v>
      </c>
      <c r="G395" s="194" t="s">
        <v>201</v>
      </c>
      <c r="H395" s="195">
        <v>7.42</v>
      </c>
      <c r="I395" s="196"/>
      <c r="J395" s="197">
        <f>ROUND(I395*H395,2)</f>
        <v>0</v>
      </c>
      <c r="K395" s="193" t="s">
        <v>161</v>
      </c>
      <c r="L395" s="60"/>
      <c r="M395" s="198" t="s">
        <v>21</v>
      </c>
      <c r="N395" s="199" t="s">
        <v>46</v>
      </c>
      <c r="O395" s="41"/>
      <c r="P395" s="200">
        <f>O395*H395</f>
        <v>0</v>
      </c>
      <c r="Q395" s="200">
        <v>0</v>
      </c>
      <c r="R395" s="200">
        <f>Q395*H395</f>
        <v>0</v>
      </c>
      <c r="S395" s="200">
        <v>1.67E-3</v>
      </c>
      <c r="T395" s="201">
        <f>S395*H395</f>
        <v>1.23914E-2</v>
      </c>
      <c r="AR395" s="23" t="s">
        <v>162</v>
      </c>
      <c r="AT395" s="23" t="s">
        <v>157</v>
      </c>
      <c r="AU395" s="23" t="s">
        <v>85</v>
      </c>
      <c r="AY395" s="23" t="s">
        <v>154</v>
      </c>
      <c r="BE395" s="202">
        <f>IF(N395="základní",J395,0)</f>
        <v>0</v>
      </c>
      <c r="BF395" s="202">
        <f>IF(N395="snížená",J395,0)</f>
        <v>0</v>
      </c>
      <c r="BG395" s="202">
        <f>IF(N395="zákl. přenesená",J395,0)</f>
        <v>0</v>
      </c>
      <c r="BH395" s="202">
        <f>IF(N395="sníž. přenesená",J395,0)</f>
        <v>0</v>
      </c>
      <c r="BI395" s="202">
        <f>IF(N395="nulová",J395,0)</f>
        <v>0</v>
      </c>
      <c r="BJ395" s="23" t="s">
        <v>83</v>
      </c>
      <c r="BK395" s="202">
        <f>ROUND(I395*H395,2)</f>
        <v>0</v>
      </c>
      <c r="BL395" s="23" t="s">
        <v>162</v>
      </c>
      <c r="BM395" s="23" t="s">
        <v>688</v>
      </c>
    </row>
    <row r="396" spans="2:65" s="11" customFormat="1">
      <c r="B396" s="203"/>
      <c r="C396" s="204"/>
      <c r="D396" s="205" t="s">
        <v>164</v>
      </c>
      <c r="E396" s="206" t="s">
        <v>21</v>
      </c>
      <c r="F396" s="207" t="s">
        <v>689</v>
      </c>
      <c r="G396" s="204"/>
      <c r="H396" s="208">
        <v>2.2000000000000002</v>
      </c>
      <c r="I396" s="209"/>
      <c r="J396" s="204"/>
      <c r="K396" s="204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164</v>
      </c>
      <c r="AU396" s="214" t="s">
        <v>85</v>
      </c>
      <c r="AV396" s="11" t="s">
        <v>85</v>
      </c>
      <c r="AW396" s="11" t="s">
        <v>38</v>
      </c>
      <c r="AX396" s="11" t="s">
        <v>75</v>
      </c>
      <c r="AY396" s="214" t="s">
        <v>154</v>
      </c>
    </row>
    <row r="397" spans="2:65" s="11" customFormat="1">
      <c r="B397" s="203"/>
      <c r="C397" s="204"/>
      <c r="D397" s="205" t="s">
        <v>164</v>
      </c>
      <c r="E397" s="206" t="s">
        <v>21</v>
      </c>
      <c r="F397" s="207" t="s">
        <v>690</v>
      </c>
      <c r="G397" s="204"/>
      <c r="H397" s="208">
        <v>3.45</v>
      </c>
      <c r="I397" s="209"/>
      <c r="J397" s="204"/>
      <c r="K397" s="204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164</v>
      </c>
      <c r="AU397" s="214" t="s">
        <v>85</v>
      </c>
      <c r="AV397" s="11" t="s">
        <v>85</v>
      </c>
      <c r="AW397" s="11" t="s">
        <v>38</v>
      </c>
      <c r="AX397" s="11" t="s">
        <v>75</v>
      </c>
      <c r="AY397" s="214" t="s">
        <v>154</v>
      </c>
    </row>
    <row r="398" spans="2:65" s="11" customFormat="1">
      <c r="B398" s="203"/>
      <c r="C398" s="204"/>
      <c r="D398" s="205" t="s">
        <v>164</v>
      </c>
      <c r="E398" s="206" t="s">
        <v>21</v>
      </c>
      <c r="F398" s="207" t="s">
        <v>691</v>
      </c>
      <c r="G398" s="204"/>
      <c r="H398" s="208">
        <v>1.77</v>
      </c>
      <c r="I398" s="209"/>
      <c r="J398" s="204"/>
      <c r="K398" s="204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164</v>
      </c>
      <c r="AU398" s="214" t="s">
        <v>85</v>
      </c>
      <c r="AV398" s="11" t="s">
        <v>85</v>
      </c>
      <c r="AW398" s="11" t="s">
        <v>38</v>
      </c>
      <c r="AX398" s="11" t="s">
        <v>75</v>
      </c>
      <c r="AY398" s="214" t="s">
        <v>154</v>
      </c>
    </row>
    <row r="399" spans="2:65" s="12" customFormat="1">
      <c r="B399" s="215"/>
      <c r="C399" s="216"/>
      <c r="D399" s="205" t="s">
        <v>164</v>
      </c>
      <c r="E399" s="217" t="s">
        <v>21</v>
      </c>
      <c r="F399" s="218" t="s">
        <v>167</v>
      </c>
      <c r="G399" s="216"/>
      <c r="H399" s="219">
        <v>7.42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164</v>
      </c>
      <c r="AU399" s="225" t="s">
        <v>85</v>
      </c>
      <c r="AV399" s="12" t="s">
        <v>162</v>
      </c>
      <c r="AW399" s="12" t="s">
        <v>38</v>
      </c>
      <c r="AX399" s="12" t="s">
        <v>83</v>
      </c>
      <c r="AY399" s="225" t="s">
        <v>154</v>
      </c>
    </row>
    <row r="400" spans="2:65" s="1" customFormat="1" ht="15" customHeight="1">
      <c r="B400" s="40"/>
      <c r="C400" s="191" t="s">
        <v>692</v>
      </c>
      <c r="D400" s="191" t="s">
        <v>157</v>
      </c>
      <c r="E400" s="192" t="s">
        <v>693</v>
      </c>
      <c r="F400" s="193" t="s">
        <v>694</v>
      </c>
      <c r="G400" s="194" t="s">
        <v>201</v>
      </c>
      <c r="H400" s="195">
        <v>4.8</v>
      </c>
      <c r="I400" s="196"/>
      <c r="J400" s="197">
        <f>ROUND(I400*H400,2)</f>
        <v>0</v>
      </c>
      <c r="K400" s="193" t="s">
        <v>161</v>
      </c>
      <c r="L400" s="60"/>
      <c r="M400" s="198" t="s">
        <v>21</v>
      </c>
      <c r="N400" s="199" t="s">
        <v>46</v>
      </c>
      <c r="O400" s="41"/>
      <c r="P400" s="200">
        <f>O400*H400</f>
        <v>0</v>
      </c>
      <c r="Q400" s="200">
        <v>0</v>
      </c>
      <c r="R400" s="200">
        <f>Q400*H400</f>
        <v>0</v>
      </c>
      <c r="S400" s="200">
        <v>2.5999999999999999E-3</v>
      </c>
      <c r="T400" s="201">
        <f>S400*H400</f>
        <v>1.248E-2</v>
      </c>
      <c r="AR400" s="23" t="s">
        <v>162</v>
      </c>
      <c r="AT400" s="23" t="s">
        <v>157</v>
      </c>
      <c r="AU400" s="23" t="s">
        <v>85</v>
      </c>
      <c r="AY400" s="23" t="s">
        <v>154</v>
      </c>
      <c r="BE400" s="202">
        <f>IF(N400="základní",J400,0)</f>
        <v>0</v>
      </c>
      <c r="BF400" s="202">
        <f>IF(N400="snížená",J400,0)</f>
        <v>0</v>
      </c>
      <c r="BG400" s="202">
        <f>IF(N400="zákl. přenesená",J400,0)</f>
        <v>0</v>
      </c>
      <c r="BH400" s="202">
        <f>IF(N400="sníž. přenesená",J400,0)</f>
        <v>0</v>
      </c>
      <c r="BI400" s="202">
        <f>IF(N400="nulová",J400,0)</f>
        <v>0</v>
      </c>
      <c r="BJ400" s="23" t="s">
        <v>83</v>
      </c>
      <c r="BK400" s="202">
        <f>ROUND(I400*H400,2)</f>
        <v>0</v>
      </c>
      <c r="BL400" s="23" t="s">
        <v>162</v>
      </c>
      <c r="BM400" s="23" t="s">
        <v>695</v>
      </c>
    </row>
    <row r="401" spans="2:65" s="11" customFormat="1">
      <c r="B401" s="203"/>
      <c r="C401" s="204"/>
      <c r="D401" s="205" t="s">
        <v>164</v>
      </c>
      <c r="E401" s="206" t="s">
        <v>21</v>
      </c>
      <c r="F401" s="207" t="s">
        <v>696</v>
      </c>
      <c r="G401" s="204"/>
      <c r="H401" s="208">
        <v>4.8</v>
      </c>
      <c r="I401" s="209"/>
      <c r="J401" s="204"/>
      <c r="K401" s="204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164</v>
      </c>
      <c r="AU401" s="214" t="s">
        <v>85</v>
      </c>
      <c r="AV401" s="11" t="s">
        <v>85</v>
      </c>
      <c r="AW401" s="11" t="s">
        <v>38</v>
      </c>
      <c r="AX401" s="11" t="s">
        <v>83</v>
      </c>
      <c r="AY401" s="214" t="s">
        <v>154</v>
      </c>
    </row>
    <row r="402" spans="2:65" s="1" customFormat="1" ht="15" customHeight="1">
      <c r="B402" s="40"/>
      <c r="C402" s="191" t="s">
        <v>697</v>
      </c>
      <c r="D402" s="191" t="s">
        <v>157</v>
      </c>
      <c r="E402" s="192" t="s">
        <v>698</v>
      </c>
      <c r="F402" s="193" t="s">
        <v>699</v>
      </c>
      <c r="G402" s="194" t="s">
        <v>201</v>
      </c>
      <c r="H402" s="195">
        <v>4.5</v>
      </c>
      <c r="I402" s="196"/>
      <c r="J402" s="197">
        <f>ROUND(I402*H402,2)</f>
        <v>0</v>
      </c>
      <c r="K402" s="193" t="s">
        <v>161</v>
      </c>
      <c r="L402" s="60"/>
      <c r="M402" s="198" t="s">
        <v>21</v>
      </c>
      <c r="N402" s="199" t="s">
        <v>46</v>
      </c>
      <c r="O402" s="41"/>
      <c r="P402" s="200">
        <f>O402*H402</f>
        <v>0</v>
      </c>
      <c r="Q402" s="200">
        <v>0</v>
      </c>
      <c r="R402" s="200">
        <f>Q402*H402</f>
        <v>0</v>
      </c>
      <c r="S402" s="200">
        <v>3.9399999999999999E-3</v>
      </c>
      <c r="T402" s="201">
        <f>S402*H402</f>
        <v>1.7729999999999999E-2</v>
      </c>
      <c r="AR402" s="23" t="s">
        <v>162</v>
      </c>
      <c r="AT402" s="23" t="s">
        <v>157</v>
      </c>
      <c r="AU402" s="23" t="s">
        <v>85</v>
      </c>
      <c r="AY402" s="23" t="s">
        <v>154</v>
      </c>
      <c r="BE402" s="202">
        <f>IF(N402="základní",J402,0)</f>
        <v>0</v>
      </c>
      <c r="BF402" s="202">
        <f>IF(N402="snížená",J402,0)</f>
        <v>0</v>
      </c>
      <c r="BG402" s="202">
        <f>IF(N402="zákl. přenesená",J402,0)</f>
        <v>0</v>
      </c>
      <c r="BH402" s="202">
        <f>IF(N402="sníž. přenesená",J402,0)</f>
        <v>0</v>
      </c>
      <c r="BI402" s="202">
        <f>IF(N402="nulová",J402,0)</f>
        <v>0</v>
      </c>
      <c r="BJ402" s="23" t="s">
        <v>83</v>
      </c>
      <c r="BK402" s="202">
        <f>ROUND(I402*H402,2)</f>
        <v>0</v>
      </c>
      <c r="BL402" s="23" t="s">
        <v>162</v>
      </c>
      <c r="BM402" s="23" t="s">
        <v>700</v>
      </c>
    </row>
    <row r="403" spans="2:65" s="11" customFormat="1">
      <c r="B403" s="203"/>
      <c r="C403" s="204"/>
      <c r="D403" s="205" t="s">
        <v>164</v>
      </c>
      <c r="E403" s="206" t="s">
        <v>21</v>
      </c>
      <c r="F403" s="207" t="s">
        <v>701</v>
      </c>
      <c r="G403" s="204"/>
      <c r="H403" s="208">
        <v>4.5</v>
      </c>
      <c r="I403" s="209"/>
      <c r="J403" s="204"/>
      <c r="K403" s="204"/>
      <c r="L403" s="210"/>
      <c r="M403" s="211"/>
      <c r="N403" s="212"/>
      <c r="O403" s="212"/>
      <c r="P403" s="212"/>
      <c r="Q403" s="212"/>
      <c r="R403" s="212"/>
      <c r="S403" s="212"/>
      <c r="T403" s="213"/>
      <c r="AT403" s="214" t="s">
        <v>164</v>
      </c>
      <c r="AU403" s="214" t="s">
        <v>85</v>
      </c>
      <c r="AV403" s="11" t="s">
        <v>85</v>
      </c>
      <c r="AW403" s="11" t="s">
        <v>38</v>
      </c>
      <c r="AX403" s="11" t="s">
        <v>83</v>
      </c>
      <c r="AY403" s="214" t="s">
        <v>154</v>
      </c>
    </row>
    <row r="404" spans="2:65" s="1" customFormat="1" ht="15" customHeight="1">
      <c r="B404" s="40"/>
      <c r="C404" s="191" t="s">
        <v>702</v>
      </c>
      <c r="D404" s="191" t="s">
        <v>157</v>
      </c>
      <c r="E404" s="192" t="s">
        <v>703</v>
      </c>
      <c r="F404" s="193" t="s">
        <v>704</v>
      </c>
      <c r="G404" s="194" t="s">
        <v>160</v>
      </c>
      <c r="H404" s="195">
        <v>13</v>
      </c>
      <c r="I404" s="196"/>
      <c r="J404" s="197">
        <f>ROUND(I404*H404,2)</f>
        <v>0</v>
      </c>
      <c r="K404" s="193" t="s">
        <v>161</v>
      </c>
      <c r="L404" s="60"/>
      <c r="M404" s="198" t="s">
        <v>21</v>
      </c>
      <c r="N404" s="199" t="s">
        <v>46</v>
      </c>
      <c r="O404" s="41"/>
      <c r="P404" s="200">
        <f>O404*H404</f>
        <v>0</v>
      </c>
      <c r="Q404" s="200">
        <v>0</v>
      </c>
      <c r="R404" s="200">
        <f>Q404*H404</f>
        <v>0</v>
      </c>
      <c r="S404" s="200">
        <v>2.4649999999999998E-2</v>
      </c>
      <c r="T404" s="201">
        <f>S404*H404</f>
        <v>0.32044999999999996</v>
      </c>
      <c r="AR404" s="23" t="s">
        <v>162</v>
      </c>
      <c r="AT404" s="23" t="s">
        <v>157</v>
      </c>
      <c r="AU404" s="23" t="s">
        <v>85</v>
      </c>
      <c r="AY404" s="23" t="s">
        <v>154</v>
      </c>
      <c r="BE404" s="202">
        <f>IF(N404="základní",J404,0)</f>
        <v>0</v>
      </c>
      <c r="BF404" s="202">
        <f>IF(N404="snížená",J404,0)</f>
        <v>0</v>
      </c>
      <c r="BG404" s="202">
        <f>IF(N404="zákl. přenesená",J404,0)</f>
        <v>0</v>
      </c>
      <c r="BH404" s="202">
        <f>IF(N404="sníž. přenesená",J404,0)</f>
        <v>0</v>
      </c>
      <c r="BI404" s="202">
        <f>IF(N404="nulová",J404,0)</f>
        <v>0</v>
      </c>
      <c r="BJ404" s="23" t="s">
        <v>83</v>
      </c>
      <c r="BK404" s="202">
        <f>ROUND(I404*H404,2)</f>
        <v>0</v>
      </c>
      <c r="BL404" s="23" t="s">
        <v>162</v>
      </c>
      <c r="BM404" s="23" t="s">
        <v>705</v>
      </c>
    </row>
    <row r="405" spans="2:65" s="11" customFormat="1">
      <c r="B405" s="203"/>
      <c r="C405" s="204"/>
      <c r="D405" s="205" t="s">
        <v>164</v>
      </c>
      <c r="E405" s="206" t="s">
        <v>21</v>
      </c>
      <c r="F405" s="207" t="s">
        <v>706</v>
      </c>
      <c r="G405" s="204"/>
      <c r="H405" s="208">
        <v>13</v>
      </c>
      <c r="I405" s="209"/>
      <c r="J405" s="204"/>
      <c r="K405" s="204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164</v>
      </c>
      <c r="AU405" s="214" t="s">
        <v>85</v>
      </c>
      <c r="AV405" s="11" t="s">
        <v>85</v>
      </c>
      <c r="AW405" s="11" t="s">
        <v>38</v>
      </c>
      <c r="AX405" s="11" t="s">
        <v>83</v>
      </c>
      <c r="AY405" s="214" t="s">
        <v>154</v>
      </c>
    </row>
    <row r="406" spans="2:65" s="1" customFormat="1" ht="15" customHeight="1">
      <c r="B406" s="40"/>
      <c r="C406" s="191" t="s">
        <v>707</v>
      </c>
      <c r="D406" s="191" t="s">
        <v>157</v>
      </c>
      <c r="E406" s="192" t="s">
        <v>708</v>
      </c>
      <c r="F406" s="193" t="s">
        <v>709</v>
      </c>
      <c r="G406" s="194" t="s">
        <v>160</v>
      </c>
      <c r="H406" s="195">
        <v>13</v>
      </c>
      <c r="I406" s="196"/>
      <c r="J406" s="197">
        <f>ROUND(I406*H406,2)</f>
        <v>0</v>
      </c>
      <c r="K406" s="193" t="s">
        <v>161</v>
      </c>
      <c r="L406" s="60"/>
      <c r="M406" s="198" t="s">
        <v>21</v>
      </c>
      <c r="N406" s="199" t="s">
        <v>46</v>
      </c>
      <c r="O406" s="41"/>
      <c r="P406" s="200">
        <f>O406*H406</f>
        <v>0</v>
      </c>
      <c r="Q406" s="200">
        <v>0</v>
      </c>
      <c r="R406" s="200">
        <f>Q406*H406</f>
        <v>0</v>
      </c>
      <c r="S406" s="200">
        <v>8.0000000000000002E-3</v>
      </c>
      <c r="T406" s="201">
        <f>S406*H406</f>
        <v>0.10400000000000001</v>
      </c>
      <c r="AR406" s="23" t="s">
        <v>162</v>
      </c>
      <c r="AT406" s="23" t="s">
        <v>157</v>
      </c>
      <c r="AU406" s="23" t="s">
        <v>85</v>
      </c>
      <c r="AY406" s="23" t="s">
        <v>154</v>
      </c>
      <c r="BE406" s="202">
        <f>IF(N406="základní",J406,0)</f>
        <v>0</v>
      </c>
      <c r="BF406" s="202">
        <f>IF(N406="snížená",J406,0)</f>
        <v>0</v>
      </c>
      <c r="BG406" s="202">
        <f>IF(N406="zákl. přenesená",J406,0)</f>
        <v>0</v>
      </c>
      <c r="BH406" s="202">
        <f>IF(N406="sníž. přenesená",J406,0)</f>
        <v>0</v>
      </c>
      <c r="BI406" s="202">
        <f>IF(N406="nulová",J406,0)</f>
        <v>0</v>
      </c>
      <c r="BJ406" s="23" t="s">
        <v>83</v>
      </c>
      <c r="BK406" s="202">
        <f>ROUND(I406*H406,2)</f>
        <v>0</v>
      </c>
      <c r="BL406" s="23" t="s">
        <v>162</v>
      </c>
      <c r="BM406" s="23" t="s">
        <v>710</v>
      </c>
    </row>
    <row r="407" spans="2:65" s="11" customFormat="1">
      <c r="B407" s="203"/>
      <c r="C407" s="204"/>
      <c r="D407" s="205" t="s">
        <v>164</v>
      </c>
      <c r="E407" s="206" t="s">
        <v>21</v>
      </c>
      <c r="F407" s="207" t="s">
        <v>711</v>
      </c>
      <c r="G407" s="204"/>
      <c r="H407" s="208">
        <v>13</v>
      </c>
      <c r="I407" s="209"/>
      <c r="J407" s="204"/>
      <c r="K407" s="204"/>
      <c r="L407" s="210"/>
      <c r="M407" s="211"/>
      <c r="N407" s="212"/>
      <c r="O407" s="212"/>
      <c r="P407" s="212"/>
      <c r="Q407" s="212"/>
      <c r="R407" s="212"/>
      <c r="S407" s="212"/>
      <c r="T407" s="213"/>
      <c r="AT407" s="214" t="s">
        <v>164</v>
      </c>
      <c r="AU407" s="214" t="s">
        <v>85</v>
      </c>
      <c r="AV407" s="11" t="s">
        <v>85</v>
      </c>
      <c r="AW407" s="11" t="s">
        <v>38</v>
      </c>
      <c r="AX407" s="11" t="s">
        <v>83</v>
      </c>
      <c r="AY407" s="214" t="s">
        <v>154</v>
      </c>
    </row>
    <row r="408" spans="2:65" s="1" customFormat="1" ht="23.85" customHeight="1">
      <c r="B408" s="40"/>
      <c r="C408" s="191" t="s">
        <v>712</v>
      </c>
      <c r="D408" s="191" t="s">
        <v>157</v>
      </c>
      <c r="E408" s="192" t="s">
        <v>713</v>
      </c>
      <c r="F408" s="193" t="s">
        <v>714</v>
      </c>
      <c r="G408" s="194" t="s">
        <v>335</v>
      </c>
      <c r="H408" s="195">
        <v>3</v>
      </c>
      <c r="I408" s="196"/>
      <c r="J408" s="197">
        <f>ROUND(I408*H408,2)</f>
        <v>0</v>
      </c>
      <c r="K408" s="193" t="s">
        <v>161</v>
      </c>
      <c r="L408" s="60"/>
      <c r="M408" s="198" t="s">
        <v>21</v>
      </c>
      <c r="N408" s="199" t="s">
        <v>46</v>
      </c>
      <c r="O408" s="41"/>
      <c r="P408" s="200">
        <f>O408*H408</f>
        <v>0</v>
      </c>
      <c r="Q408" s="200">
        <v>0</v>
      </c>
      <c r="R408" s="200">
        <f>Q408*H408</f>
        <v>0</v>
      </c>
      <c r="S408" s="200">
        <v>5.0000000000000001E-3</v>
      </c>
      <c r="T408" s="201">
        <f>S408*H408</f>
        <v>1.4999999999999999E-2</v>
      </c>
      <c r="AR408" s="23" t="s">
        <v>162</v>
      </c>
      <c r="AT408" s="23" t="s">
        <v>157</v>
      </c>
      <c r="AU408" s="23" t="s">
        <v>85</v>
      </c>
      <c r="AY408" s="23" t="s">
        <v>154</v>
      </c>
      <c r="BE408" s="202">
        <f>IF(N408="základní",J408,0)</f>
        <v>0</v>
      </c>
      <c r="BF408" s="202">
        <f>IF(N408="snížená",J408,0)</f>
        <v>0</v>
      </c>
      <c r="BG408" s="202">
        <f>IF(N408="zákl. přenesená",J408,0)</f>
        <v>0</v>
      </c>
      <c r="BH408" s="202">
        <f>IF(N408="sníž. přenesená",J408,0)</f>
        <v>0</v>
      </c>
      <c r="BI408" s="202">
        <f>IF(N408="nulová",J408,0)</f>
        <v>0</v>
      </c>
      <c r="BJ408" s="23" t="s">
        <v>83</v>
      </c>
      <c r="BK408" s="202">
        <f>ROUND(I408*H408,2)</f>
        <v>0</v>
      </c>
      <c r="BL408" s="23" t="s">
        <v>162</v>
      </c>
      <c r="BM408" s="23" t="s">
        <v>715</v>
      </c>
    </row>
    <row r="409" spans="2:65" s="11" customFormat="1">
      <c r="B409" s="203"/>
      <c r="C409" s="204"/>
      <c r="D409" s="205" t="s">
        <v>164</v>
      </c>
      <c r="E409" s="206" t="s">
        <v>21</v>
      </c>
      <c r="F409" s="207" t="s">
        <v>716</v>
      </c>
      <c r="G409" s="204"/>
      <c r="H409" s="208">
        <v>1</v>
      </c>
      <c r="I409" s="209"/>
      <c r="J409" s="204"/>
      <c r="K409" s="204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164</v>
      </c>
      <c r="AU409" s="214" t="s">
        <v>85</v>
      </c>
      <c r="AV409" s="11" t="s">
        <v>85</v>
      </c>
      <c r="AW409" s="11" t="s">
        <v>38</v>
      </c>
      <c r="AX409" s="11" t="s">
        <v>75</v>
      </c>
      <c r="AY409" s="214" t="s">
        <v>154</v>
      </c>
    </row>
    <row r="410" spans="2:65" s="11" customFormat="1">
      <c r="B410" s="203"/>
      <c r="C410" s="204"/>
      <c r="D410" s="205" t="s">
        <v>164</v>
      </c>
      <c r="E410" s="206" t="s">
        <v>21</v>
      </c>
      <c r="F410" s="207" t="s">
        <v>717</v>
      </c>
      <c r="G410" s="204"/>
      <c r="H410" s="208">
        <v>1</v>
      </c>
      <c r="I410" s="209"/>
      <c r="J410" s="204"/>
      <c r="K410" s="204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164</v>
      </c>
      <c r="AU410" s="214" t="s">
        <v>85</v>
      </c>
      <c r="AV410" s="11" t="s">
        <v>85</v>
      </c>
      <c r="AW410" s="11" t="s">
        <v>38</v>
      </c>
      <c r="AX410" s="11" t="s">
        <v>75</v>
      </c>
      <c r="AY410" s="214" t="s">
        <v>154</v>
      </c>
    </row>
    <row r="411" spans="2:65" s="11" customFormat="1">
      <c r="B411" s="203"/>
      <c r="C411" s="204"/>
      <c r="D411" s="205" t="s">
        <v>164</v>
      </c>
      <c r="E411" s="206" t="s">
        <v>21</v>
      </c>
      <c r="F411" s="207" t="s">
        <v>718</v>
      </c>
      <c r="G411" s="204"/>
      <c r="H411" s="208">
        <v>1</v>
      </c>
      <c r="I411" s="209"/>
      <c r="J411" s="204"/>
      <c r="K411" s="204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164</v>
      </c>
      <c r="AU411" s="214" t="s">
        <v>85</v>
      </c>
      <c r="AV411" s="11" t="s">
        <v>85</v>
      </c>
      <c r="AW411" s="11" t="s">
        <v>38</v>
      </c>
      <c r="AX411" s="11" t="s">
        <v>75</v>
      </c>
      <c r="AY411" s="214" t="s">
        <v>154</v>
      </c>
    </row>
    <row r="412" spans="2:65" s="12" customFormat="1">
      <c r="B412" s="215"/>
      <c r="C412" s="216"/>
      <c r="D412" s="205" t="s">
        <v>164</v>
      </c>
      <c r="E412" s="217" t="s">
        <v>21</v>
      </c>
      <c r="F412" s="218" t="s">
        <v>167</v>
      </c>
      <c r="G412" s="216"/>
      <c r="H412" s="219">
        <v>3</v>
      </c>
      <c r="I412" s="220"/>
      <c r="J412" s="216"/>
      <c r="K412" s="216"/>
      <c r="L412" s="221"/>
      <c r="M412" s="222"/>
      <c r="N412" s="223"/>
      <c r="O412" s="223"/>
      <c r="P412" s="223"/>
      <c r="Q412" s="223"/>
      <c r="R412" s="223"/>
      <c r="S412" s="223"/>
      <c r="T412" s="224"/>
      <c r="AT412" s="225" t="s">
        <v>164</v>
      </c>
      <c r="AU412" s="225" t="s">
        <v>85</v>
      </c>
      <c r="AV412" s="12" t="s">
        <v>162</v>
      </c>
      <c r="AW412" s="12" t="s">
        <v>38</v>
      </c>
      <c r="AX412" s="12" t="s">
        <v>83</v>
      </c>
      <c r="AY412" s="225" t="s">
        <v>154</v>
      </c>
    </row>
    <row r="413" spans="2:65" s="1" customFormat="1" ht="15" customHeight="1">
      <c r="B413" s="40"/>
      <c r="C413" s="191" t="s">
        <v>719</v>
      </c>
      <c r="D413" s="191" t="s">
        <v>157</v>
      </c>
      <c r="E413" s="192" t="s">
        <v>720</v>
      </c>
      <c r="F413" s="193" t="s">
        <v>721</v>
      </c>
      <c r="G413" s="194" t="s">
        <v>160</v>
      </c>
      <c r="H413" s="195">
        <v>13.6</v>
      </c>
      <c r="I413" s="196"/>
      <c r="J413" s="197">
        <f>ROUND(I413*H413,2)</f>
        <v>0</v>
      </c>
      <c r="K413" s="193" t="s">
        <v>161</v>
      </c>
      <c r="L413" s="60"/>
      <c r="M413" s="198" t="s">
        <v>21</v>
      </c>
      <c r="N413" s="199" t="s">
        <v>46</v>
      </c>
      <c r="O413" s="41"/>
      <c r="P413" s="200">
        <f>O413*H413</f>
        <v>0</v>
      </c>
      <c r="Q413" s="200">
        <v>0</v>
      </c>
      <c r="R413" s="200">
        <f>Q413*H413</f>
        <v>0</v>
      </c>
      <c r="S413" s="200">
        <v>3.0000000000000001E-3</v>
      </c>
      <c r="T413" s="201">
        <f>S413*H413</f>
        <v>4.0800000000000003E-2</v>
      </c>
      <c r="AR413" s="23" t="s">
        <v>162</v>
      </c>
      <c r="AT413" s="23" t="s">
        <v>157</v>
      </c>
      <c r="AU413" s="23" t="s">
        <v>85</v>
      </c>
      <c r="AY413" s="23" t="s">
        <v>154</v>
      </c>
      <c r="BE413" s="202">
        <f>IF(N413="základní",J413,0)</f>
        <v>0</v>
      </c>
      <c r="BF413" s="202">
        <f>IF(N413="snížená",J413,0)</f>
        <v>0</v>
      </c>
      <c r="BG413" s="202">
        <f>IF(N413="zákl. přenesená",J413,0)</f>
        <v>0</v>
      </c>
      <c r="BH413" s="202">
        <f>IF(N413="sníž. přenesená",J413,0)</f>
        <v>0</v>
      </c>
      <c r="BI413" s="202">
        <f>IF(N413="nulová",J413,0)</f>
        <v>0</v>
      </c>
      <c r="BJ413" s="23" t="s">
        <v>83</v>
      </c>
      <c r="BK413" s="202">
        <f>ROUND(I413*H413,2)</f>
        <v>0</v>
      </c>
      <c r="BL413" s="23" t="s">
        <v>162</v>
      </c>
      <c r="BM413" s="23" t="s">
        <v>722</v>
      </c>
    </row>
    <row r="414" spans="2:65" s="11" customFormat="1">
      <c r="B414" s="203"/>
      <c r="C414" s="204"/>
      <c r="D414" s="205" t="s">
        <v>164</v>
      </c>
      <c r="E414" s="206" t="s">
        <v>21</v>
      </c>
      <c r="F414" s="207" t="s">
        <v>723</v>
      </c>
      <c r="G414" s="204"/>
      <c r="H414" s="208">
        <v>13.6</v>
      </c>
      <c r="I414" s="209"/>
      <c r="J414" s="204"/>
      <c r="K414" s="204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164</v>
      </c>
      <c r="AU414" s="214" t="s">
        <v>85</v>
      </c>
      <c r="AV414" s="11" t="s">
        <v>85</v>
      </c>
      <c r="AW414" s="11" t="s">
        <v>38</v>
      </c>
      <c r="AX414" s="11" t="s">
        <v>83</v>
      </c>
      <c r="AY414" s="214" t="s">
        <v>154</v>
      </c>
    </row>
    <row r="415" spans="2:65" s="1" customFormat="1" ht="15" customHeight="1">
      <c r="B415" s="40"/>
      <c r="C415" s="191" t="s">
        <v>724</v>
      </c>
      <c r="D415" s="191" t="s">
        <v>157</v>
      </c>
      <c r="E415" s="192" t="s">
        <v>725</v>
      </c>
      <c r="F415" s="193" t="s">
        <v>726</v>
      </c>
      <c r="G415" s="194" t="s">
        <v>201</v>
      </c>
      <c r="H415" s="195">
        <v>14.2</v>
      </c>
      <c r="I415" s="196"/>
      <c r="J415" s="197">
        <f>ROUND(I415*H415,2)</f>
        <v>0</v>
      </c>
      <c r="K415" s="193" t="s">
        <v>161</v>
      </c>
      <c r="L415" s="60"/>
      <c r="M415" s="198" t="s">
        <v>21</v>
      </c>
      <c r="N415" s="199" t="s">
        <v>46</v>
      </c>
      <c r="O415" s="41"/>
      <c r="P415" s="200">
        <f>O415*H415</f>
        <v>0</v>
      </c>
      <c r="Q415" s="200">
        <v>0</v>
      </c>
      <c r="R415" s="200">
        <f>Q415*H415</f>
        <v>0</v>
      </c>
      <c r="S415" s="200">
        <v>2.9999999999999997E-4</v>
      </c>
      <c r="T415" s="201">
        <f>S415*H415</f>
        <v>4.259999999999999E-3</v>
      </c>
      <c r="AR415" s="23" t="s">
        <v>162</v>
      </c>
      <c r="AT415" s="23" t="s">
        <v>157</v>
      </c>
      <c r="AU415" s="23" t="s">
        <v>85</v>
      </c>
      <c r="AY415" s="23" t="s">
        <v>154</v>
      </c>
      <c r="BE415" s="202">
        <f>IF(N415="základní",J415,0)</f>
        <v>0</v>
      </c>
      <c r="BF415" s="202">
        <f>IF(N415="snížená",J415,0)</f>
        <v>0</v>
      </c>
      <c r="BG415" s="202">
        <f>IF(N415="zákl. přenesená",J415,0)</f>
        <v>0</v>
      </c>
      <c r="BH415" s="202">
        <f>IF(N415="sníž. přenesená",J415,0)</f>
        <v>0</v>
      </c>
      <c r="BI415" s="202">
        <f>IF(N415="nulová",J415,0)</f>
        <v>0</v>
      </c>
      <c r="BJ415" s="23" t="s">
        <v>83</v>
      </c>
      <c r="BK415" s="202">
        <f>ROUND(I415*H415,2)</f>
        <v>0</v>
      </c>
      <c r="BL415" s="23" t="s">
        <v>162</v>
      </c>
      <c r="BM415" s="23" t="s">
        <v>727</v>
      </c>
    </row>
    <row r="416" spans="2:65" s="11" customFormat="1">
      <c r="B416" s="203"/>
      <c r="C416" s="204"/>
      <c r="D416" s="205" t="s">
        <v>164</v>
      </c>
      <c r="E416" s="206" t="s">
        <v>21</v>
      </c>
      <c r="F416" s="207" t="s">
        <v>728</v>
      </c>
      <c r="G416" s="204"/>
      <c r="H416" s="208">
        <v>14.2</v>
      </c>
      <c r="I416" s="209"/>
      <c r="J416" s="204"/>
      <c r="K416" s="204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164</v>
      </c>
      <c r="AU416" s="214" t="s">
        <v>85</v>
      </c>
      <c r="AV416" s="11" t="s">
        <v>85</v>
      </c>
      <c r="AW416" s="11" t="s">
        <v>38</v>
      </c>
      <c r="AX416" s="11" t="s">
        <v>83</v>
      </c>
      <c r="AY416" s="214" t="s">
        <v>154</v>
      </c>
    </row>
    <row r="417" spans="2:65" s="1" customFormat="1" ht="15" customHeight="1">
      <c r="B417" s="40"/>
      <c r="C417" s="191" t="s">
        <v>729</v>
      </c>
      <c r="D417" s="191" t="s">
        <v>157</v>
      </c>
      <c r="E417" s="192" t="s">
        <v>730</v>
      </c>
      <c r="F417" s="193" t="s">
        <v>731</v>
      </c>
      <c r="G417" s="194" t="s">
        <v>160</v>
      </c>
      <c r="H417" s="195">
        <v>13.6</v>
      </c>
      <c r="I417" s="196"/>
      <c r="J417" s="197">
        <f>ROUND(I417*H417,2)</f>
        <v>0</v>
      </c>
      <c r="K417" s="193" t="s">
        <v>161</v>
      </c>
      <c r="L417" s="60"/>
      <c r="M417" s="198" t="s">
        <v>21</v>
      </c>
      <c r="N417" s="199" t="s">
        <v>46</v>
      </c>
      <c r="O417" s="41"/>
      <c r="P417" s="200">
        <f>O417*H417</f>
        <v>0</v>
      </c>
      <c r="Q417" s="200">
        <v>0</v>
      </c>
      <c r="R417" s="200">
        <f>Q417*H417</f>
        <v>0</v>
      </c>
      <c r="S417" s="200">
        <v>0</v>
      </c>
      <c r="T417" s="201">
        <f>S417*H417</f>
        <v>0</v>
      </c>
      <c r="AR417" s="23" t="s">
        <v>162</v>
      </c>
      <c r="AT417" s="23" t="s">
        <v>157</v>
      </c>
      <c r="AU417" s="23" t="s">
        <v>85</v>
      </c>
      <c r="AY417" s="23" t="s">
        <v>154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23" t="s">
        <v>83</v>
      </c>
      <c r="BK417" s="202">
        <f>ROUND(I417*H417,2)</f>
        <v>0</v>
      </c>
      <c r="BL417" s="23" t="s">
        <v>162</v>
      </c>
      <c r="BM417" s="23" t="s">
        <v>732</v>
      </c>
    </row>
    <row r="418" spans="2:65" s="11" customFormat="1">
      <c r="B418" s="203"/>
      <c r="C418" s="204"/>
      <c r="D418" s="205" t="s">
        <v>164</v>
      </c>
      <c r="E418" s="206" t="s">
        <v>21</v>
      </c>
      <c r="F418" s="207" t="s">
        <v>723</v>
      </c>
      <c r="G418" s="204"/>
      <c r="H418" s="208">
        <v>13.6</v>
      </c>
      <c r="I418" s="209"/>
      <c r="J418" s="204"/>
      <c r="K418" s="204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164</v>
      </c>
      <c r="AU418" s="214" t="s">
        <v>85</v>
      </c>
      <c r="AV418" s="11" t="s">
        <v>85</v>
      </c>
      <c r="AW418" s="11" t="s">
        <v>38</v>
      </c>
      <c r="AX418" s="11" t="s">
        <v>83</v>
      </c>
      <c r="AY418" s="214" t="s">
        <v>154</v>
      </c>
    </row>
    <row r="419" spans="2:65" s="1" customFormat="1" ht="23.85" customHeight="1">
      <c r="B419" s="40"/>
      <c r="C419" s="191" t="s">
        <v>733</v>
      </c>
      <c r="D419" s="191" t="s">
        <v>157</v>
      </c>
      <c r="E419" s="192" t="s">
        <v>734</v>
      </c>
      <c r="F419" s="193" t="s">
        <v>735</v>
      </c>
      <c r="G419" s="194" t="s">
        <v>214</v>
      </c>
      <c r="H419" s="195">
        <v>0.28299999999999997</v>
      </c>
      <c r="I419" s="196"/>
      <c r="J419" s="197">
        <f>ROUND(I419*H419,2)</f>
        <v>0</v>
      </c>
      <c r="K419" s="193" t="s">
        <v>161</v>
      </c>
      <c r="L419" s="60"/>
      <c r="M419" s="198" t="s">
        <v>21</v>
      </c>
      <c r="N419" s="199" t="s">
        <v>46</v>
      </c>
      <c r="O419" s="41"/>
      <c r="P419" s="200">
        <f>O419*H419</f>
        <v>0</v>
      </c>
      <c r="Q419" s="200">
        <v>0</v>
      </c>
      <c r="R419" s="200">
        <f>Q419*H419</f>
        <v>0</v>
      </c>
      <c r="S419" s="200">
        <v>0</v>
      </c>
      <c r="T419" s="201">
        <f>S419*H419</f>
        <v>0</v>
      </c>
      <c r="AR419" s="23" t="s">
        <v>162</v>
      </c>
      <c r="AT419" s="23" t="s">
        <v>157</v>
      </c>
      <c r="AU419" s="23" t="s">
        <v>85</v>
      </c>
      <c r="AY419" s="23" t="s">
        <v>154</v>
      </c>
      <c r="BE419" s="202">
        <f>IF(N419="základní",J419,0)</f>
        <v>0</v>
      </c>
      <c r="BF419" s="202">
        <f>IF(N419="snížená",J419,0)</f>
        <v>0</v>
      </c>
      <c r="BG419" s="202">
        <f>IF(N419="zákl. přenesená",J419,0)</f>
        <v>0</v>
      </c>
      <c r="BH419" s="202">
        <f>IF(N419="sníž. přenesená",J419,0)</f>
        <v>0</v>
      </c>
      <c r="BI419" s="202">
        <f>IF(N419="nulová",J419,0)</f>
        <v>0</v>
      </c>
      <c r="BJ419" s="23" t="s">
        <v>83</v>
      </c>
      <c r="BK419" s="202">
        <f>ROUND(I419*H419,2)</f>
        <v>0</v>
      </c>
      <c r="BL419" s="23" t="s">
        <v>162</v>
      </c>
      <c r="BM419" s="23" t="s">
        <v>736</v>
      </c>
    </row>
    <row r="420" spans="2:65" s="11" customFormat="1">
      <c r="B420" s="203"/>
      <c r="C420" s="204"/>
      <c r="D420" s="205" t="s">
        <v>164</v>
      </c>
      <c r="E420" s="206" t="s">
        <v>21</v>
      </c>
      <c r="F420" s="207" t="s">
        <v>737</v>
      </c>
      <c r="G420" s="204"/>
      <c r="H420" s="208">
        <v>0.28299999999999997</v>
      </c>
      <c r="I420" s="209"/>
      <c r="J420" s="204"/>
      <c r="K420" s="204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164</v>
      </c>
      <c r="AU420" s="214" t="s">
        <v>85</v>
      </c>
      <c r="AV420" s="11" t="s">
        <v>85</v>
      </c>
      <c r="AW420" s="11" t="s">
        <v>38</v>
      </c>
      <c r="AX420" s="11" t="s">
        <v>83</v>
      </c>
      <c r="AY420" s="214" t="s">
        <v>154</v>
      </c>
    </row>
    <row r="421" spans="2:65" s="1" customFormat="1" ht="15" customHeight="1">
      <c r="B421" s="40"/>
      <c r="C421" s="191" t="s">
        <v>738</v>
      </c>
      <c r="D421" s="191" t="s">
        <v>157</v>
      </c>
      <c r="E421" s="192" t="s">
        <v>739</v>
      </c>
      <c r="F421" s="193" t="s">
        <v>740</v>
      </c>
      <c r="G421" s="194" t="s">
        <v>335</v>
      </c>
      <c r="H421" s="195">
        <v>1</v>
      </c>
      <c r="I421" s="196"/>
      <c r="J421" s="197">
        <f>ROUND(I421*H421,2)</f>
        <v>0</v>
      </c>
      <c r="K421" s="193" t="s">
        <v>161</v>
      </c>
      <c r="L421" s="60"/>
      <c r="M421" s="198" t="s">
        <v>21</v>
      </c>
      <c r="N421" s="199" t="s">
        <v>46</v>
      </c>
      <c r="O421" s="41"/>
      <c r="P421" s="200">
        <f>O421*H421</f>
        <v>0</v>
      </c>
      <c r="Q421" s="200">
        <v>0</v>
      </c>
      <c r="R421" s="200">
        <f>Q421*H421</f>
        <v>0</v>
      </c>
      <c r="S421" s="200">
        <v>0.05</v>
      </c>
      <c r="T421" s="201">
        <f>S421*H421</f>
        <v>0.05</v>
      </c>
      <c r="AR421" s="23" t="s">
        <v>162</v>
      </c>
      <c r="AT421" s="23" t="s">
        <v>157</v>
      </c>
      <c r="AU421" s="23" t="s">
        <v>85</v>
      </c>
      <c r="AY421" s="23" t="s">
        <v>154</v>
      </c>
      <c r="BE421" s="202">
        <f>IF(N421="základní",J421,0)</f>
        <v>0</v>
      </c>
      <c r="BF421" s="202">
        <f>IF(N421="snížená",J421,0)</f>
        <v>0</v>
      </c>
      <c r="BG421" s="202">
        <f>IF(N421="zákl. přenesená",J421,0)</f>
        <v>0</v>
      </c>
      <c r="BH421" s="202">
        <f>IF(N421="sníž. přenesená",J421,0)</f>
        <v>0</v>
      </c>
      <c r="BI421" s="202">
        <f>IF(N421="nulová",J421,0)</f>
        <v>0</v>
      </c>
      <c r="BJ421" s="23" t="s">
        <v>83</v>
      </c>
      <c r="BK421" s="202">
        <f>ROUND(I421*H421,2)</f>
        <v>0</v>
      </c>
      <c r="BL421" s="23" t="s">
        <v>162</v>
      </c>
      <c r="BM421" s="23" t="s">
        <v>741</v>
      </c>
    </row>
    <row r="422" spans="2:65" s="11" customFormat="1">
      <c r="B422" s="203"/>
      <c r="C422" s="204"/>
      <c r="D422" s="205" t="s">
        <v>164</v>
      </c>
      <c r="E422" s="206" t="s">
        <v>21</v>
      </c>
      <c r="F422" s="207" t="s">
        <v>742</v>
      </c>
      <c r="G422" s="204"/>
      <c r="H422" s="208">
        <v>1</v>
      </c>
      <c r="I422" s="209"/>
      <c r="J422" s="204"/>
      <c r="K422" s="204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164</v>
      </c>
      <c r="AU422" s="214" t="s">
        <v>85</v>
      </c>
      <c r="AV422" s="11" t="s">
        <v>85</v>
      </c>
      <c r="AW422" s="11" t="s">
        <v>38</v>
      </c>
      <c r="AX422" s="11" t="s">
        <v>83</v>
      </c>
      <c r="AY422" s="214" t="s">
        <v>154</v>
      </c>
    </row>
    <row r="423" spans="2:65" s="1" customFormat="1" ht="15" customHeight="1">
      <c r="B423" s="40"/>
      <c r="C423" s="191" t="s">
        <v>743</v>
      </c>
      <c r="D423" s="191" t="s">
        <v>157</v>
      </c>
      <c r="E423" s="192" t="s">
        <v>744</v>
      </c>
      <c r="F423" s="193" t="s">
        <v>745</v>
      </c>
      <c r="G423" s="194" t="s">
        <v>214</v>
      </c>
      <c r="H423" s="195">
        <v>6.0209999999999999</v>
      </c>
      <c r="I423" s="196"/>
      <c r="J423" s="197">
        <f>ROUND(I423*H423,2)</f>
        <v>0</v>
      </c>
      <c r="K423" s="193" t="s">
        <v>161</v>
      </c>
      <c r="L423" s="60"/>
      <c r="M423" s="198" t="s">
        <v>21</v>
      </c>
      <c r="N423" s="199" t="s">
        <v>46</v>
      </c>
      <c r="O423" s="41"/>
      <c r="P423" s="200">
        <f>O423*H423</f>
        <v>0</v>
      </c>
      <c r="Q423" s="200">
        <v>0</v>
      </c>
      <c r="R423" s="200">
        <f>Q423*H423</f>
        <v>0</v>
      </c>
      <c r="S423" s="200">
        <v>2</v>
      </c>
      <c r="T423" s="201">
        <f>S423*H423</f>
        <v>12.042</v>
      </c>
      <c r="AR423" s="23" t="s">
        <v>162</v>
      </c>
      <c r="AT423" s="23" t="s">
        <v>157</v>
      </c>
      <c r="AU423" s="23" t="s">
        <v>85</v>
      </c>
      <c r="AY423" s="23" t="s">
        <v>154</v>
      </c>
      <c r="BE423" s="202">
        <f>IF(N423="základní",J423,0)</f>
        <v>0</v>
      </c>
      <c r="BF423" s="202">
        <f>IF(N423="snížená",J423,0)</f>
        <v>0</v>
      </c>
      <c r="BG423" s="202">
        <f>IF(N423="zákl. přenesená",J423,0)</f>
        <v>0</v>
      </c>
      <c r="BH423" s="202">
        <f>IF(N423="sníž. přenesená",J423,0)</f>
        <v>0</v>
      </c>
      <c r="BI423" s="202">
        <f>IF(N423="nulová",J423,0)</f>
        <v>0</v>
      </c>
      <c r="BJ423" s="23" t="s">
        <v>83</v>
      </c>
      <c r="BK423" s="202">
        <f>ROUND(I423*H423,2)</f>
        <v>0</v>
      </c>
      <c r="BL423" s="23" t="s">
        <v>162</v>
      </c>
      <c r="BM423" s="23" t="s">
        <v>746</v>
      </c>
    </row>
    <row r="424" spans="2:65" s="11" customFormat="1" ht="27">
      <c r="B424" s="203"/>
      <c r="C424" s="204"/>
      <c r="D424" s="205" t="s">
        <v>164</v>
      </c>
      <c r="E424" s="206" t="s">
        <v>21</v>
      </c>
      <c r="F424" s="207" t="s">
        <v>747</v>
      </c>
      <c r="G424" s="204"/>
      <c r="H424" s="208">
        <v>6.0209999999999999</v>
      </c>
      <c r="I424" s="209"/>
      <c r="J424" s="204"/>
      <c r="K424" s="204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164</v>
      </c>
      <c r="AU424" s="214" t="s">
        <v>85</v>
      </c>
      <c r="AV424" s="11" t="s">
        <v>85</v>
      </c>
      <c r="AW424" s="11" t="s">
        <v>38</v>
      </c>
      <c r="AX424" s="11" t="s">
        <v>83</v>
      </c>
      <c r="AY424" s="214" t="s">
        <v>154</v>
      </c>
    </row>
    <row r="425" spans="2:65" s="1" customFormat="1" ht="15" customHeight="1">
      <c r="B425" s="40"/>
      <c r="C425" s="191" t="s">
        <v>748</v>
      </c>
      <c r="D425" s="191" t="s">
        <v>157</v>
      </c>
      <c r="E425" s="192" t="s">
        <v>749</v>
      </c>
      <c r="F425" s="193" t="s">
        <v>750</v>
      </c>
      <c r="G425" s="194" t="s">
        <v>160</v>
      </c>
      <c r="H425" s="195">
        <v>1.738</v>
      </c>
      <c r="I425" s="196"/>
      <c r="J425" s="197">
        <f>ROUND(I425*H425,2)</f>
        <v>0</v>
      </c>
      <c r="K425" s="193" t="s">
        <v>161</v>
      </c>
      <c r="L425" s="60"/>
      <c r="M425" s="198" t="s">
        <v>21</v>
      </c>
      <c r="N425" s="199" t="s">
        <v>46</v>
      </c>
      <c r="O425" s="41"/>
      <c r="P425" s="200">
        <f>O425*H425</f>
        <v>0</v>
      </c>
      <c r="Q425" s="200">
        <v>0</v>
      </c>
      <c r="R425" s="200">
        <f>Q425*H425</f>
        <v>0</v>
      </c>
      <c r="S425" s="200">
        <v>0.13100000000000001</v>
      </c>
      <c r="T425" s="201">
        <f>S425*H425</f>
        <v>0.22767800000000002</v>
      </c>
      <c r="AR425" s="23" t="s">
        <v>162</v>
      </c>
      <c r="AT425" s="23" t="s">
        <v>157</v>
      </c>
      <c r="AU425" s="23" t="s">
        <v>85</v>
      </c>
      <c r="AY425" s="23" t="s">
        <v>154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23" t="s">
        <v>83</v>
      </c>
      <c r="BK425" s="202">
        <f>ROUND(I425*H425,2)</f>
        <v>0</v>
      </c>
      <c r="BL425" s="23" t="s">
        <v>162</v>
      </c>
      <c r="BM425" s="23" t="s">
        <v>751</v>
      </c>
    </row>
    <row r="426" spans="2:65" s="11" customFormat="1">
      <c r="B426" s="203"/>
      <c r="C426" s="204"/>
      <c r="D426" s="205" t="s">
        <v>164</v>
      </c>
      <c r="E426" s="206" t="s">
        <v>21</v>
      </c>
      <c r="F426" s="207" t="s">
        <v>752</v>
      </c>
      <c r="G426" s="204"/>
      <c r="H426" s="208">
        <v>1.738</v>
      </c>
      <c r="I426" s="209"/>
      <c r="J426" s="204"/>
      <c r="K426" s="204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164</v>
      </c>
      <c r="AU426" s="214" t="s">
        <v>85</v>
      </c>
      <c r="AV426" s="11" t="s">
        <v>85</v>
      </c>
      <c r="AW426" s="11" t="s">
        <v>38</v>
      </c>
      <c r="AX426" s="11" t="s">
        <v>83</v>
      </c>
      <c r="AY426" s="214" t="s">
        <v>154</v>
      </c>
    </row>
    <row r="427" spans="2:65" s="1" customFormat="1" ht="23.85" customHeight="1">
      <c r="B427" s="40"/>
      <c r="C427" s="191" t="s">
        <v>753</v>
      </c>
      <c r="D427" s="191" t="s">
        <v>157</v>
      </c>
      <c r="E427" s="192" t="s">
        <v>754</v>
      </c>
      <c r="F427" s="193" t="s">
        <v>755</v>
      </c>
      <c r="G427" s="194" t="s">
        <v>214</v>
      </c>
      <c r="H427" s="195">
        <v>0.10299999999999999</v>
      </c>
      <c r="I427" s="196"/>
      <c r="J427" s="197">
        <f>ROUND(I427*H427,2)</f>
        <v>0</v>
      </c>
      <c r="K427" s="193" t="s">
        <v>161</v>
      </c>
      <c r="L427" s="60"/>
      <c r="M427" s="198" t="s">
        <v>21</v>
      </c>
      <c r="N427" s="199" t="s">
        <v>46</v>
      </c>
      <c r="O427" s="41"/>
      <c r="P427" s="200">
        <f>O427*H427</f>
        <v>0</v>
      </c>
      <c r="Q427" s="200">
        <v>0</v>
      </c>
      <c r="R427" s="200">
        <f>Q427*H427</f>
        <v>0</v>
      </c>
      <c r="S427" s="200">
        <v>1.8</v>
      </c>
      <c r="T427" s="201">
        <f>S427*H427</f>
        <v>0.18539999999999998</v>
      </c>
      <c r="AR427" s="23" t="s">
        <v>162</v>
      </c>
      <c r="AT427" s="23" t="s">
        <v>157</v>
      </c>
      <c r="AU427" s="23" t="s">
        <v>85</v>
      </c>
      <c r="AY427" s="23" t="s">
        <v>154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23" t="s">
        <v>83</v>
      </c>
      <c r="BK427" s="202">
        <f>ROUND(I427*H427,2)</f>
        <v>0</v>
      </c>
      <c r="BL427" s="23" t="s">
        <v>162</v>
      </c>
      <c r="BM427" s="23" t="s">
        <v>756</v>
      </c>
    </row>
    <row r="428" spans="2:65" s="11" customFormat="1">
      <c r="B428" s="203"/>
      <c r="C428" s="204"/>
      <c r="D428" s="205" t="s">
        <v>164</v>
      </c>
      <c r="E428" s="206" t="s">
        <v>21</v>
      </c>
      <c r="F428" s="207" t="s">
        <v>757</v>
      </c>
      <c r="G428" s="204"/>
      <c r="H428" s="208">
        <v>0.10299999999999999</v>
      </c>
      <c r="I428" s="209"/>
      <c r="J428" s="204"/>
      <c r="K428" s="204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164</v>
      </c>
      <c r="AU428" s="214" t="s">
        <v>85</v>
      </c>
      <c r="AV428" s="11" t="s">
        <v>85</v>
      </c>
      <c r="AW428" s="11" t="s">
        <v>38</v>
      </c>
      <c r="AX428" s="11" t="s">
        <v>83</v>
      </c>
      <c r="AY428" s="214" t="s">
        <v>154</v>
      </c>
    </row>
    <row r="429" spans="2:65" s="1" customFormat="1" ht="15" customHeight="1">
      <c r="B429" s="40"/>
      <c r="C429" s="191" t="s">
        <v>758</v>
      </c>
      <c r="D429" s="191" t="s">
        <v>157</v>
      </c>
      <c r="E429" s="192" t="s">
        <v>759</v>
      </c>
      <c r="F429" s="193" t="s">
        <v>760</v>
      </c>
      <c r="G429" s="194" t="s">
        <v>214</v>
      </c>
      <c r="H429" s="195">
        <v>0.74399999999999999</v>
      </c>
      <c r="I429" s="196"/>
      <c r="J429" s="197">
        <f>ROUND(I429*H429,2)</f>
        <v>0</v>
      </c>
      <c r="K429" s="193" t="s">
        <v>161</v>
      </c>
      <c r="L429" s="60"/>
      <c r="M429" s="198" t="s">
        <v>21</v>
      </c>
      <c r="N429" s="199" t="s">
        <v>46</v>
      </c>
      <c r="O429" s="41"/>
      <c r="P429" s="200">
        <f>O429*H429</f>
        <v>0</v>
      </c>
      <c r="Q429" s="200">
        <v>0</v>
      </c>
      <c r="R429" s="200">
        <f>Q429*H429</f>
        <v>0</v>
      </c>
      <c r="S429" s="200">
        <v>2.4</v>
      </c>
      <c r="T429" s="201">
        <f>S429*H429</f>
        <v>1.7855999999999999</v>
      </c>
      <c r="AR429" s="23" t="s">
        <v>162</v>
      </c>
      <c r="AT429" s="23" t="s">
        <v>157</v>
      </c>
      <c r="AU429" s="23" t="s">
        <v>85</v>
      </c>
      <c r="AY429" s="23" t="s">
        <v>154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23" t="s">
        <v>83</v>
      </c>
      <c r="BK429" s="202">
        <f>ROUND(I429*H429,2)</f>
        <v>0</v>
      </c>
      <c r="BL429" s="23" t="s">
        <v>162</v>
      </c>
      <c r="BM429" s="23" t="s">
        <v>761</v>
      </c>
    </row>
    <row r="430" spans="2:65" s="11" customFormat="1">
      <c r="B430" s="203"/>
      <c r="C430" s="204"/>
      <c r="D430" s="205" t="s">
        <v>164</v>
      </c>
      <c r="E430" s="206" t="s">
        <v>21</v>
      </c>
      <c r="F430" s="207" t="s">
        <v>762</v>
      </c>
      <c r="G430" s="204"/>
      <c r="H430" s="208">
        <v>0.74399999999999999</v>
      </c>
      <c r="I430" s="209"/>
      <c r="J430" s="204"/>
      <c r="K430" s="204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164</v>
      </c>
      <c r="AU430" s="214" t="s">
        <v>85</v>
      </c>
      <c r="AV430" s="11" t="s">
        <v>85</v>
      </c>
      <c r="AW430" s="11" t="s">
        <v>38</v>
      </c>
      <c r="AX430" s="11" t="s">
        <v>83</v>
      </c>
      <c r="AY430" s="214" t="s">
        <v>154</v>
      </c>
    </row>
    <row r="431" spans="2:65" s="1" customFormat="1" ht="15" customHeight="1">
      <c r="B431" s="40"/>
      <c r="C431" s="191" t="s">
        <v>763</v>
      </c>
      <c r="D431" s="191" t="s">
        <v>157</v>
      </c>
      <c r="E431" s="192" t="s">
        <v>764</v>
      </c>
      <c r="F431" s="193" t="s">
        <v>765</v>
      </c>
      <c r="G431" s="194" t="s">
        <v>335</v>
      </c>
      <c r="H431" s="195">
        <v>47</v>
      </c>
      <c r="I431" s="196"/>
      <c r="J431" s="197">
        <f>ROUND(I431*H431,2)</f>
        <v>0</v>
      </c>
      <c r="K431" s="193" t="s">
        <v>161</v>
      </c>
      <c r="L431" s="60"/>
      <c r="M431" s="198" t="s">
        <v>21</v>
      </c>
      <c r="N431" s="199" t="s">
        <v>46</v>
      </c>
      <c r="O431" s="41"/>
      <c r="P431" s="200">
        <f>O431*H431</f>
        <v>0</v>
      </c>
      <c r="Q431" s="200">
        <v>0</v>
      </c>
      <c r="R431" s="200">
        <f>Q431*H431</f>
        <v>0</v>
      </c>
      <c r="S431" s="200">
        <v>0</v>
      </c>
      <c r="T431" s="201">
        <f>S431*H431</f>
        <v>0</v>
      </c>
      <c r="AR431" s="23" t="s">
        <v>162</v>
      </c>
      <c r="AT431" s="23" t="s">
        <v>157</v>
      </c>
      <c r="AU431" s="23" t="s">
        <v>85</v>
      </c>
      <c r="AY431" s="23" t="s">
        <v>154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23" t="s">
        <v>83</v>
      </c>
      <c r="BK431" s="202">
        <f>ROUND(I431*H431,2)</f>
        <v>0</v>
      </c>
      <c r="BL431" s="23" t="s">
        <v>162</v>
      </c>
      <c r="BM431" s="23" t="s">
        <v>766</v>
      </c>
    </row>
    <row r="432" spans="2:65" s="11" customFormat="1">
      <c r="B432" s="203"/>
      <c r="C432" s="204"/>
      <c r="D432" s="205" t="s">
        <v>164</v>
      </c>
      <c r="E432" s="206" t="s">
        <v>21</v>
      </c>
      <c r="F432" s="207" t="s">
        <v>767</v>
      </c>
      <c r="G432" s="204"/>
      <c r="H432" s="208">
        <v>47</v>
      </c>
      <c r="I432" s="209"/>
      <c r="J432" s="204"/>
      <c r="K432" s="204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164</v>
      </c>
      <c r="AU432" s="214" t="s">
        <v>85</v>
      </c>
      <c r="AV432" s="11" t="s">
        <v>85</v>
      </c>
      <c r="AW432" s="11" t="s">
        <v>38</v>
      </c>
      <c r="AX432" s="11" t="s">
        <v>83</v>
      </c>
      <c r="AY432" s="214" t="s">
        <v>154</v>
      </c>
    </row>
    <row r="433" spans="2:65" s="1" customFormat="1" ht="23.85" customHeight="1">
      <c r="B433" s="40"/>
      <c r="C433" s="191" t="s">
        <v>768</v>
      </c>
      <c r="D433" s="191" t="s">
        <v>157</v>
      </c>
      <c r="E433" s="192" t="s">
        <v>769</v>
      </c>
      <c r="F433" s="193" t="s">
        <v>770</v>
      </c>
      <c r="G433" s="194" t="s">
        <v>214</v>
      </c>
      <c r="H433" s="195">
        <v>2.4849999999999999</v>
      </c>
      <c r="I433" s="196"/>
      <c r="J433" s="197">
        <f>ROUND(I433*H433,2)</f>
        <v>0</v>
      </c>
      <c r="K433" s="193" t="s">
        <v>161</v>
      </c>
      <c r="L433" s="60"/>
      <c r="M433" s="198" t="s">
        <v>21</v>
      </c>
      <c r="N433" s="199" t="s">
        <v>46</v>
      </c>
      <c r="O433" s="41"/>
      <c r="P433" s="200">
        <f>O433*H433</f>
        <v>0</v>
      </c>
      <c r="Q433" s="200">
        <v>0</v>
      </c>
      <c r="R433" s="200">
        <f>Q433*H433</f>
        <v>0</v>
      </c>
      <c r="S433" s="200">
        <v>2.2000000000000002</v>
      </c>
      <c r="T433" s="201">
        <f>S433*H433</f>
        <v>5.4670000000000005</v>
      </c>
      <c r="AR433" s="23" t="s">
        <v>162</v>
      </c>
      <c r="AT433" s="23" t="s">
        <v>157</v>
      </c>
      <c r="AU433" s="23" t="s">
        <v>85</v>
      </c>
      <c r="AY433" s="23" t="s">
        <v>154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23" t="s">
        <v>83</v>
      </c>
      <c r="BK433" s="202">
        <f>ROUND(I433*H433,2)</f>
        <v>0</v>
      </c>
      <c r="BL433" s="23" t="s">
        <v>162</v>
      </c>
      <c r="BM433" s="23" t="s">
        <v>771</v>
      </c>
    </row>
    <row r="434" spans="2:65" s="11" customFormat="1">
      <c r="B434" s="203"/>
      <c r="C434" s="204"/>
      <c r="D434" s="205" t="s">
        <v>164</v>
      </c>
      <c r="E434" s="206" t="s">
        <v>21</v>
      </c>
      <c r="F434" s="207" t="s">
        <v>772</v>
      </c>
      <c r="G434" s="204"/>
      <c r="H434" s="208">
        <v>2.4849999999999999</v>
      </c>
      <c r="I434" s="209"/>
      <c r="J434" s="204"/>
      <c r="K434" s="204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164</v>
      </c>
      <c r="AU434" s="214" t="s">
        <v>85</v>
      </c>
      <c r="AV434" s="11" t="s">
        <v>85</v>
      </c>
      <c r="AW434" s="11" t="s">
        <v>38</v>
      </c>
      <c r="AX434" s="11" t="s">
        <v>83</v>
      </c>
      <c r="AY434" s="214" t="s">
        <v>154</v>
      </c>
    </row>
    <row r="435" spans="2:65" s="1" customFormat="1" ht="15" customHeight="1">
      <c r="B435" s="40"/>
      <c r="C435" s="191" t="s">
        <v>773</v>
      </c>
      <c r="D435" s="191" t="s">
        <v>157</v>
      </c>
      <c r="E435" s="192" t="s">
        <v>774</v>
      </c>
      <c r="F435" s="193" t="s">
        <v>775</v>
      </c>
      <c r="G435" s="194" t="s">
        <v>214</v>
      </c>
      <c r="H435" s="195">
        <v>7.1</v>
      </c>
      <c r="I435" s="196"/>
      <c r="J435" s="197">
        <f>ROUND(I435*H435,2)</f>
        <v>0</v>
      </c>
      <c r="K435" s="193" t="s">
        <v>161</v>
      </c>
      <c r="L435" s="60"/>
      <c r="M435" s="198" t="s">
        <v>21</v>
      </c>
      <c r="N435" s="199" t="s">
        <v>46</v>
      </c>
      <c r="O435" s="41"/>
      <c r="P435" s="200">
        <f>O435*H435</f>
        <v>0</v>
      </c>
      <c r="Q435" s="200">
        <v>0</v>
      </c>
      <c r="R435" s="200">
        <f>Q435*H435</f>
        <v>0</v>
      </c>
      <c r="S435" s="200">
        <v>1.4</v>
      </c>
      <c r="T435" s="201">
        <f>S435*H435</f>
        <v>9.94</v>
      </c>
      <c r="AR435" s="23" t="s">
        <v>162</v>
      </c>
      <c r="AT435" s="23" t="s">
        <v>157</v>
      </c>
      <c r="AU435" s="23" t="s">
        <v>85</v>
      </c>
      <c r="AY435" s="23" t="s">
        <v>154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23" t="s">
        <v>83</v>
      </c>
      <c r="BK435" s="202">
        <f>ROUND(I435*H435,2)</f>
        <v>0</v>
      </c>
      <c r="BL435" s="23" t="s">
        <v>162</v>
      </c>
      <c r="BM435" s="23" t="s">
        <v>776</v>
      </c>
    </row>
    <row r="436" spans="2:65" s="11" customFormat="1">
      <c r="B436" s="203"/>
      <c r="C436" s="204"/>
      <c r="D436" s="205" t="s">
        <v>164</v>
      </c>
      <c r="E436" s="206" t="s">
        <v>21</v>
      </c>
      <c r="F436" s="207" t="s">
        <v>777</v>
      </c>
      <c r="G436" s="204"/>
      <c r="H436" s="208">
        <v>7.1</v>
      </c>
      <c r="I436" s="209"/>
      <c r="J436" s="204"/>
      <c r="K436" s="204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164</v>
      </c>
      <c r="AU436" s="214" t="s">
        <v>85</v>
      </c>
      <c r="AV436" s="11" t="s">
        <v>85</v>
      </c>
      <c r="AW436" s="11" t="s">
        <v>38</v>
      </c>
      <c r="AX436" s="11" t="s">
        <v>83</v>
      </c>
      <c r="AY436" s="214" t="s">
        <v>154</v>
      </c>
    </row>
    <row r="437" spans="2:65" s="1" customFormat="1" ht="23.85" customHeight="1">
      <c r="B437" s="40"/>
      <c r="C437" s="191" t="s">
        <v>778</v>
      </c>
      <c r="D437" s="191" t="s">
        <v>157</v>
      </c>
      <c r="E437" s="192" t="s">
        <v>779</v>
      </c>
      <c r="F437" s="193" t="s">
        <v>780</v>
      </c>
      <c r="G437" s="194" t="s">
        <v>160</v>
      </c>
      <c r="H437" s="195">
        <v>0.78</v>
      </c>
      <c r="I437" s="196"/>
      <c r="J437" s="197">
        <f>ROUND(I437*H437,2)</f>
        <v>0</v>
      </c>
      <c r="K437" s="193" t="s">
        <v>161</v>
      </c>
      <c r="L437" s="60"/>
      <c r="M437" s="198" t="s">
        <v>21</v>
      </c>
      <c r="N437" s="199" t="s">
        <v>46</v>
      </c>
      <c r="O437" s="41"/>
      <c r="P437" s="200">
        <f>O437*H437</f>
        <v>0</v>
      </c>
      <c r="Q437" s="200">
        <v>0</v>
      </c>
      <c r="R437" s="200">
        <f>Q437*H437</f>
        <v>0</v>
      </c>
      <c r="S437" s="200">
        <v>5.8999999999999997E-2</v>
      </c>
      <c r="T437" s="201">
        <f>S437*H437</f>
        <v>4.6019999999999998E-2</v>
      </c>
      <c r="AR437" s="23" t="s">
        <v>162</v>
      </c>
      <c r="AT437" s="23" t="s">
        <v>157</v>
      </c>
      <c r="AU437" s="23" t="s">
        <v>85</v>
      </c>
      <c r="AY437" s="23" t="s">
        <v>154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23" t="s">
        <v>83</v>
      </c>
      <c r="BK437" s="202">
        <f>ROUND(I437*H437,2)</f>
        <v>0</v>
      </c>
      <c r="BL437" s="23" t="s">
        <v>162</v>
      </c>
      <c r="BM437" s="23" t="s">
        <v>781</v>
      </c>
    </row>
    <row r="438" spans="2:65" s="11" customFormat="1">
      <c r="B438" s="203"/>
      <c r="C438" s="204"/>
      <c r="D438" s="205" t="s">
        <v>164</v>
      </c>
      <c r="E438" s="206" t="s">
        <v>21</v>
      </c>
      <c r="F438" s="207" t="s">
        <v>782</v>
      </c>
      <c r="G438" s="204"/>
      <c r="H438" s="208">
        <v>0.78</v>
      </c>
      <c r="I438" s="209"/>
      <c r="J438" s="204"/>
      <c r="K438" s="204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164</v>
      </c>
      <c r="AU438" s="214" t="s">
        <v>85</v>
      </c>
      <c r="AV438" s="11" t="s">
        <v>85</v>
      </c>
      <c r="AW438" s="11" t="s">
        <v>38</v>
      </c>
      <c r="AX438" s="11" t="s">
        <v>83</v>
      </c>
      <c r="AY438" s="214" t="s">
        <v>154</v>
      </c>
    </row>
    <row r="439" spans="2:65" s="1" customFormat="1" ht="15" customHeight="1">
      <c r="B439" s="40"/>
      <c r="C439" s="191" t="s">
        <v>783</v>
      </c>
      <c r="D439" s="191" t="s">
        <v>157</v>
      </c>
      <c r="E439" s="192" t="s">
        <v>784</v>
      </c>
      <c r="F439" s="193" t="s">
        <v>785</v>
      </c>
      <c r="G439" s="194" t="s">
        <v>160</v>
      </c>
      <c r="H439" s="195">
        <v>7.75</v>
      </c>
      <c r="I439" s="196"/>
      <c r="J439" s="197">
        <f>ROUND(I439*H439,2)</f>
        <v>0</v>
      </c>
      <c r="K439" s="193" t="s">
        <v>161</v>
      </c>
      <c r="L439" s="60"/>
      <c r="M439" s="198" t="s">
        <v>21</v>
      </c>
      <c r="N439" s="199" t="s">
        <v>46</v>
      </c>
      <c r="O439" s="41"/>
      <c r="P439" s="200">
        <f>O439*H439</f>
        <v>0</v>
      </c>
      <c r="Q439" s="200">
        <v>0</v>
      </c>
      <c r="R439" s="200">
        <f>Q439*H439</f>
        <v>0</v>
      </c>
      <c r="S439" s="200">
        <v>5.5E-2</v>
      </c>
      <c r="T439" s="201">
        <f>S439*H439</f>
        <v>0.42625000000000002</v>
      </c>
      <c r="AR439" s="23" t="s">
        <v>162</v>
      </c>
      <c r="AT439" s="23" t="s">
        <v>157</v>
      </c>
      <c r="AU439" s="23" t="s">
        <v>85</v>
      </c>
      <c r="AY439" s="23" t="s">
        <v>154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23" t="s">
        <v>83</v>
      </c>
      <c r="BK439" s="202">
        <f>ROUND(I439*H439,2)</f>
        <v>0</v>
      </c>
      <c r="BL439" s="23" t="s">
        <v>162</v>
      </c>
      <c r="BM439" s="23" t="s">
        <v>786</v>
      </c>
    </row>
    <row r="440" spans="2:65" s="11" customFormat="1">
      <c r="B440" s="203"/>
      <c r="C440" s="204"/>
      <c r="D440" s="205" t="s">
        <v>164</v>
      </c>
      <c r="E440" s="206" t="s">
        <v>21</v>
      </c>
      <c r="F440" s="207" t="s">
        <v>787</v>
      </c>
      <c r="G440" s="204"/>
      <c r="H440" s="208">
        <v>0.72</v>
      </c>
      <c r="I440" s="209"/>
      <c r="J440" s="204"/>
      <c r="K440" s="204"/>
      <c r="L440" s="210"/>
      <c r="M440" s="211"/>
      <c r="N440" s="212"/>
      <c r="O440" s="212"/>
      <c r="P440" s="212"/>
      <c r="Q440" s="212"/>
      <c r="R440" s="212"/>
      <c r="S440" s="212"/>
      <c r="T440" s="213"/>
      <c r="AT440" s="214" t="s">
        <v>164</v>
      </c>
      <c r="AU440" s="214" t="s">
        <v>85</v>
      </c>
      <c r="AV440" s="11" t="s">
        <v>85</v>
      </c>
      <c r="AW440" s="11" t="s">
        <v>38</v>
      </c>
      <c r="AX440" s="11" t="s">
        <v>75</v>
      </c>
      <c r="AY440" s="214" t="s">
        <v>154</v>
      </c>
    </row>
    <row r="441" spans="2:65" s="11" customFormat="1">
      <c r="B441" s="203"/>
      <c r="C441" s="204"/>
      <c r="D441" s="205" t="s">
        <v>164</v>
      </c>
      <c r="E441" s="206" t="s">
        <v>21</v>
      </c>
      <c r="F441" s="207" t="s">
        <v>788</v>
      </c>
      <c r="G441" s="204"/>
      <c r="H441" s="208">
        <v>1.68</v>
      </c>
      <c r="I441" s="209"/>
      <c r="J441" s="204"/>
      <c r="K441" s="204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164</v>
      </c>
      <c r="AU441" s="214" t="s">
        <v>85</v>
      </c>
      <c r="AV441" s="11" t="s">
        <v>85</v>
      </c>
      <c r="AW441" s="11" t="s">
        <v>38</v>
      </c>
      <c r="AX441" s="11" t="s">
        <v>75</v>
      </c>
      <c r="AY441" s="214" t="s">
        <v>154</v>
      </c>
    </row>
    <row r="442" spans="2:65" s="11" customFormat="1">
      <c r="B442" s="203"/>
      <c r="C442" s="204"/>
      <c r="D442" s="205" t="s">
        <v>164</v>
      </c>
      <c r="E442" s="206" t="s">
        <v>21</v>
      </c>
      <c r="F442" s="207" t="s">
        <v>789</v>
      </c>
      <c r="G442" s="204"/>
      <c r="H442" s="208">
        <v>3.05</v>
      </c>
      <c r="I442" s="209"/>
      <c r="J442" s="204"/>
      <c r="K442" s="204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164</v>
      </c>
      <c r="AU442" s="214" t="s">
        <v>85</v>
      </c>
      <c r="AV442" s="11" t="s">
        <v>85</v>
      </c>
      <c r="AW442" s="11" t="s">
        <v>38</v>
      </c>
      <c r="AX442" s="11" t="s">
        <v>75</v>
      </c>
      <c r="AY442" s="214" t="s">
        <v>154</v>
      </c>
    </row>
    <row r="443" spans="2:65" s="11" customFormat="1">
      <c r="B443" s="203"/>
      <c r="C443" s="204"/>
      <c r="D443" s="205" t="s">
        <v>164</v>
      </c>
      <c r="E443" s="206" t="s">
        <v>21</v>
      </c>
      <c r="F443" s="207" t="s">
        <v>790</v>
      </c>
      <c r="G443" s="204"/>
      <c r="H443" s="208">
        <v>2.2999999999999998</v>
      </c>
      <c r="I443" s="209"/>
      <c r="J443" s="204"/>
      <c r="K443" s="204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164</v>
      </c>
      <c r="AU443" s="214" t="s">
        <v>85</v>
      </c>
      <c r="AV443" s="11" t="s">
        <v>85</v>
      </c>
      <c r="AW443" s="11" t="s">
        <v>38</v>
      </c>
      <c r="AX443" s="11" t="s">
        <v>75</v>
      </c>
      <c r="AY443" s="214" t="s">
        <v>154</v>
      </c>
    </row>
    <row r="444" spans="2:65" s="12" customFormat="1">
      <c r="B444" s="215"/>
      <c r="C444" s="216"/>
      <c r="D444" s="205" t="s">
        <v>164</v>
      </c>
      <c r="E444" s="217" t="s">
        <v>21</v>
      </c>
      <c r="F444" s="218" t="s">
        <v>167</v>
      </c>
      <c r="G444" s="216"/>
      <c r="H444" s="219">
        <v>7.75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164</v>
      </c>
      <c r="AU444" s="225" t="s">
        <v>85</v>
      </c>
      <c r="AV444" s="12" t="s">
        <v>162</v>
      </c>
      <c r="AW444" s="12" t="s">
        <v>38</v>
      </c>
      <c r="AX444" s="12" t="s">
        <v>83</v>
      </c>
      <c r="AY444" s="225" t="s">
        <v>154</v>
      </c>
    </row>
    <row r="445" spans="2:65" s="1" customFormat="1" ht="23.85" customHeight="1">
      <c r="B445" s="40"/>
      <c r="C445" s="191" t="s">
        <v>791</v>
      </c>
      <c r="D445" s="191" t="s">
        <v>157</v>
      </c>
      <c r="E445" s="192" t="s">
        <v>792</v>
      </c>
      <c r="F445" s="193" t="s">
        <v>793</v>
      </c>
      <c r="G445" s="194" t="s">
        <v>160</v>
      </c>
      <c r="H445" s="195">
        <v>19.821999999999999</v>
      </c>
      <c r="I445" s="196"/>
      <c r="J445" s="197">
        <f>ROUND(I445*H445,2)</f>
        <v>0</v>
      </c>
      <c r="K445" s="193" t="s">
        <v>161</v>
      </c>
      <c r="L445" s="60"/>
      <c r="M445" s="198" t="s">
        <v>21</v>
      </c>
      <c r="N445" s="199" t="s">
        <v>46</v>
      </c>
      <c r="O445" s="41"/>
      <c r="P445" s="200">
        <f>O445*H445</f>
        <v>0</v>
      </c>
      <c r="Q445" s="200">
        <v>0</v>
      </c>
      <c r="R445" s="200">
        <f>Q445*H445</f>
        <v>0</v>
      </c>
      <c r="S445" s="200">
        <v>4.7E-2</v>
      </c>
      <c r="T445" s="201">
        <f>S445*H445</f>
        <v>0.93163399999999996</v>
      </c>
      <c r="AR445" s="23" t="s">
        <v>162</v>
      </c>
      <c r="AT445" s="23" t="s">
        <v>157</v>
      </c>
      <c r="AU445" s="23" t="s">
        <v>85</v>
      </c>
      <c r="AY445" s="23" t="s">
        <v>154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23" t="s">
        <v>83</v>
      </c>
      <c r="BK445" s="202">
        <f>ROUND(I445*H445,2)</f>
        <v>0</v>
      </c>
      <c r="BL445" s="23" t="s">
        <v>162</v>
      </c>
      <c r="BM445" s="23" t="s">
        <v>794</v>
      </c>
    </row>
    <row r="446" spans="2:65" s="11" customFormat="1">
      <c r="B446" s="203"/>
      <c r="C446" s="204"/>
      <c r="D446" s="205" t="s">
        <v>164</v>
      </c>
      <c r="E446" s="206" t="s">
        <v>21</v>
      </c>
      <c r="F446" s="207" t="s">
        <v>795</v>
      </c>
      <c r="G446" s="204"/>
      <c r="H446" s="208">
        <v>4.84</v>
      </c>
      <c r="I446" s="209"/>
      <c r="J446" s="204"/>
      <c r="K446" s="204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164</v>
      </c>
      <c r="AU446" s="214" t="s">
        <v>85</v>
      </c>
      <c r="AV446" s="11" t="s">
        <v>85</v>
      </c>
      <c r="AW446" s="11" t="s">
        <v>38</v>
      </c>
      <c r="AX446" s="11" t="s">
        <v>75</v>
      </c>
      <c r="AY446" s="214" t="s">
        <v>154</v>
      </c>
    </row>
    <row r="447" spans="2:65" s="11" customFormat="1">
      <c r="B447" s="203"/>
      <c r="C447" s="204"/>
      <c r="D447" s="205" t="s">
        <v>164</v>
      </c>
      <c r="E447" s="206" t="s">
        <v>21</v>
      </c>
      <c r="F447" s="207" t="s">
        <v>796</v>
      </c>
      <c r="G447" s="204"/>
      <c r="H447" s="208">
        <v>9.9019999999999992</v>
      </c>
      <c r="I447" s="209"/>
      <c r="J447" s="204"/>
      <c r="K447" s="204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164</v>
      </c>
      <c r="AU447" s="214" t="s">
        <v>85</v>
      </c>
      <c r="AV447" s="11" t="s">
        <v>85</v>
      </c>
      <c r="AW447" s="11" t="s">
        <v>38</v>
      </c>
      <c r="AX447" s="11" t="s">
        <v>75</v>
      </c>
      <c r="AY447" s="214" t="s">
        <v>154</v>
      </c>
    </row>
    <row r="448" spans="2:65" s="11" customFormat="1">
      <c r="B448" s="203"/>
      <c r="C448" s="204"/>
      <c r="D448" s="205" t="s">
        <v>164</v>
      </c>
      <c r="E448" s="206" t="s">
        <v>21</v>
      </c>
      <c r="F448" s="207" t="s">
        <v>797</v>
      </c>
      <c r="G448" s="204"/>
      <c r="H448" s="208">
        <v>5.08</v>
      </c>
      <c r="I448" s="209"/>
      <c r="J448" s="204"/>
      <c r="K448" s="204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164</v>
      </c>
      <c r="AU448" s="214" t="s">
        <v>85</v>
      </c>
      <c r="AV448" s="11" t="s">
        <v>85</v>
      </c>
      <c r="AW448" s="11" t="s">
        <v>38</v>
      </c>
      <c r="AX448" s="11" t="s">
        <v>75</v>
      </c>
      <c r="AY448" s="214" t="s">
        <v>154</v>
      </c>
    </row>
    <row r="449" spans="2:65" s="12" customFormat="1">
      <c r="B449" s="215"/>
      <c r="C449" s="216"/>
      <c r="D449" s="205" t="s">
        <v>164</v>
      </c>
      <c r="E449" s="217" t="s">
        <v>21</v>
      </c>
      <c r="F449" s="218" t="s">
        <v>167</v>
      </c>
      <c r="G449" s="216"/>
      <c r="H449" s="219">
        <v>19.821999999999999</v>
      </c>
      <c r="I449" s="220"/>
      <c r="J449" s="216"/>
      <c r="K449" s="216"/>
      <c r="L449" s="221"/>
      <c r="M449" s="222"/>
      <c r="N449" s="223"/>
      <c r="O449" s="223"/>
      <c r="P449" s="223"/>
      <c r="Q449" s="223"/>
      <c r="R449" s="223"/>
      <c r="S449" s="223"/>
      <c r="T449" s="224"/>
      <c r="AT449" s="225" t="s">
        <v>164</v>
      </c>
      <c r="AU449" s="225" t="s">
        <v>85</v>
      </c>
      <c r="AV449" s="12" t="s">
        <v>162</v>
      </c>
      <c r="AW449" s="12" t="s">
        <v>38</v>
      </c>
      <c r="AX449" s="12" t="s">
        <v>83</v>
      </c>
      <c r="AY449" s="225" t="s">
        <v>154</v>
      </c>
    </row>
    <row r="450" spans="2:65" s="1" customFormat="1" ht="15" customHeight="1">
      <c r="B450" s="40"/>
      <c r="C450" s="191" t="s">
        <v>798</v>
      </c>
      <c r="D450" s="191" t="s">
        <v>157</v>
      </c>
      <c r="E450" s="192" t="s">
        <v>799</v>
      </c>
      <c r="F450" s="193" t="s">
        <v>800</v>
      </c>
      <c r="G450" s="194" t="s">
        <v>160</v>
      </c>
      <c r="H450" s="195">
        <v>2.4630000000000001</v>
      </c>
      <c r="I450" s="196"/>
      <c r="J450" s="197">
        <f>ROUND(I450*H450,2)</f>
        <v>0</v>
      </c>
      <c r="K450" s="193" t="s">
        <v>161</v>
      </c>
      <c r="L450" s="60"/>
      <c r="M450" s="198" t="s">
        <v>21</v>
      </c>
      <c r="N450" s="199" t="s">
        <v>46</v>
      </c>
      <c r="O450" s="41"/>
      <c r="P450" s="200">
        <f>O450*H450</f>
        <v>0</v>
      </c>
      <c r="Q450" s="200">
        <v>0</v>
      </c>
      <c r="R450" s="200">
        <f>Q450*H450</f>
        <v>0</v>
      </c>
      <c r="S450" s="200">
        <v>6.3E-2</v>
      </c>
      <c r="T450" s="201">
        <f>S450*H450</f>
        <v>0.155169</v>
      </c>
      <c r="AR450" s="23" t="s">
        <v>162</v>
      </c>
      <c r="AT450" s="23" t="s">
        <v>157</v>
      </c>
      <c r="AU450" s="23" t="s">
        <v>85</v>
      </c>
      <c r="AY450" s="23" t="s">
        <v>154</v>
      </c>
      <c r="BE450" s="202">
        <f>IF(N450="základní",J450,0)</f>
        <v>0</v>
      </c>
      <c r="BF450" s="202">
        <f>IF(N450="snížená",J450,0)</f>
        <v>0</v>
      </c>
      <c r="BG450" s="202">
        <f>IF(N450="zákl. přenesená",J450,0)</f>
        <v>0</v>
      </c>
      <c r="BH450" s="202">
        <f>IF(N450="sníž. přenesená",J450,0)</f>
        <v>0</v>
      </c>
      <c r="BI450" s="202">
        <f>IF(N450="nulová",J450,0)</f>
        <v>0</v>
      </c>
      <c r="BJ450" s="23" t="s">
        <v>83</v>
      </c>
      <c r="BK450" s="202">
        <f>ROUND(I450*H450,2)</f>
        <v>0</v>
      </c>
      <c r="BL450" s="23" t="s">
        <v>162</v>
      </c>
      <c r="BM450" s="23" t="s">
        <v>801</v>
      </c>
    </row>
    <row r="451" spans="2:65" s="11" customFormat="1">
      <c r="B451" s="203"/>
      <c r="C451" s="204"/>
      <c r="D451" s="205" t="s">
        <v>164</v>
      </c>
      <c r="E451" s="206" t="s">
        <v>21</v>
      </c>
      <c r="F451" s="207" t="s">
        <v>802</v>
      </c>
      <c r="G451" s="204"/>
      <c r="H451" s="208">
        <v>2.4630000000000001</v>
      </c>
      <c r="I451" s="209"/>
      <c r="J451" s="204"/>
      <c r="K451" s="204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164</v>
      </c>
      <c r="AU451" s="214" t="s">
        <v>85</v>
      </c>
      <c r="AV451" s="11" t="s">
        <v>85</v>
      </c>
      <c r="AW451" s="11" t="s">
        <v>38</v>
      </c>
      <c r="AX451" s="11" t="s">
        <v>83</v>
      </c>
      <c r="AY451" s="214" t="s">
        <v>154</v>
      </c>
    </row>
    <row r="452" spans="2:65" s="1" customFormat="1" ht="23.85" customHeight="1">
      <c r="B452" s="40"/>
      <c r="C452" s="191" t="s">
        <v>803</v>
      </c>
      <c r="D452" s="191" t="s">
        <v>157</v>
      </c>
      <c r="E452" s="192" t="s">
        <v>804</v>
      </c>
      <c r="F452" s="193" t="s">
        <v>805</v>
      </c>
      <c r="G452" s="194" t="s">
        <v>214</v>
      </c>
      <c r="H452" s="195">
        <v>5.6719999999999997</v>
      </c>
      <c r="I452" s="196"/>
      <c r="J452" s="197">
        <f>ROUND(I452*H452,2)</f>
        <v>0</v>
      </c>
      <c r="K452" s="193" t="s">
        <v>161</v>
      </c>
      <c r="L452" s="60"/>
      <c r="M452" s="198" t="s">
        <v>21</v>
      </c>
      <c r="N452" s="199" t="s">
        <v>46</v>
      </c>
      <c r="O452" s="41"/>
      <c r="P452" s="200">
        <f>O452*H452</f>
        <v>0</v>
      </c>
      <c r="Q452" s="200">
        <v>0</v>
      </c>
      <c r="R452" s="200">
        <f>Q452*H452</f>
        <v>0</v>
      </c>
      <c r="S452" s="200">
        <v>1.8</v>
      </c>
      <c r="T452" s="201">
        <f>S452*H452</f>
        <v>10.2096</v>
      </c>
      <c r="AR452" s="23" t="s">
        <v>162</v>
      </c>
      <c r="AT452" s="23" t="s">
        <v>157</v>
      </c>
      <c r="AU452" s="23" t="s">
        <v>85</v>
      </c>
      <c r="AY452" s="23" t="s">
        <v>154</v>
      </c>
      <c r="BE452" s="202">
        <f>IF(N452="základní",J452,0)</f>
        <v>0</v>
      </c>
      <c r="BF452" s="202">
        <f>IF(N452="snížená",J452,0)</f>
        <v>0</v>
      </c>
      <c r="BG452" s="202">
        <f>IF(N452="zákl. přenesená",J452,0)</f>
        <v>0</v>
      </c>
      <c r="BH452" s="202">
        <f>IF(N452="sníž. přenesená",J452,0)</f>
        <v>0</v>
      </c>
      <c r="BI452" s="202">
        <f>IF(N452="nulová",J452,0)</f>
        <v>0</v>
      </c>
      <c r="BJ452" s="23" t="s">
        <v>83</v>
      </c>
      <c r="BK452" s="202">
        <f>ROUND(I452*H452,2)</f>
        <v>0</v>
      </c>
      <c r="BL452" s="23" t="s">
        <v>162</v>
      </c>
      <c r="BM452" s="23" t="s">
        <v>806</v>
      </c>
    </row>
    <row r="453" spans="2:65" s="11" customFormat="1">
      <c r="B453" s="203"/>
      <c r="C453" s="204"/>
      <c r="D453" s="205" t="s">
        <v>164</v>
      </c>
      <c r="E453" s="206" t="s">
        <v>21</v>
      </c>
      <c r="F453" s="207" t="s">
        <v>807</v>
      </c>
      <c r="G453" s="204"/>
      <c r="H453" s="208">
        <v>0.79200000000000004</v>
      </c>
      <c r="I453" s="209"/>
      <c r="J453" s="204"/>
      <c r="K453" s="204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164</v>
      </c>
      <c r="AU453" s="214" t="s">
        <v>85</v>
      </c>
      <c r="AV453" s="11" t="s">
        <v>85</v>
      </c>
      <c r="AW453" s="11" t="s">
        <v>38</v>
      </c>
      <c r="AX453" s="11" t="s">
        <v>75</v>
      </c>
      <c r="AY453" s="214" t="s">
        <v>154</v>
      </c>
    </row>
    <row r="454" spans="2:65" s="11" customFormat="1">
      <c r="B454" s="203"/>
      <c r="C454" s="204"/>
      <c r="D454" s="205" t="s">
        <v>164</v>
      </c>
      <c r="E454" s="206" t="s">
        <v>21</v>
      </c>
      <c r="F454" s="207" t="s">
        <v>808</v>
      </c>
      <c r="G454" s="204"/>
      <c r="H454" s="208">
        <v>1.26</v>
      </c>
      <c r="I454" s="209"/>
      <c r="J454" s="204"/>
      <c r="K454" s="204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164</v>
      </c>
      <c r="AU454" s="214" t="s">
        <v>85</v>
      </c>
      <c r="AV454" s="11" t="s">
        <v>85</v>
      </c>
      <c r="AW454" s="11" t="s">
        <v>38</v>
      </c>
      <c r="AX454" s="11" t="s">
        <v>75</v>
      </c>
      <c r="AY454" s="214" t="s">
        <v>154</v>
      </c>
    </row>
    <row r="455" spans="2:65" s="11" customFormat="1">
      <c r="B455" s="203"/>
      <c r="C455" s="204"/>
      <c r="D455" s="205" t="s">
        <v>164</v>
      </c>
      <c r="E455" s="206" t="s">
        <v>21</v>
      </c>
      <c r="F455" s="207" t="s">
        <v>809</v>
      </c>
      <c r="G455" s="204"/>
      <c r="H455" s="208">
        <v>0.98899999999999999</v>
      </c>
      <c r="I455" s="209"/>
      <c r="J455" s="204"/>
      <c r="K455" s="204"/>
      <c r="L455" s="210"/>
      <c r="M455" s="211"/>
      <c r="N455" s="212"/>
      <c r="O455" s="212"/>
      <c r="P455" s="212"/>
      <c r="Q455" s="212"/>
      <c r="R455" s="212"/>
      <c r="S455" s="212"/>
      <c r="T455" s="213"/>
      <c r="AT455" s="214" t="s">
        <v>164</v>
      </c>
      <c r="AU455" s="214" t="s">
        <v>85</v>
      </c>
      <c r="AV455" s="11" t="s">
        <v>85</v>
      </c>
      <c r="AW455" s="11" t="s">
        <v>38</v>
      </c>
      <c r="AX455" s="11" t="s">
        <v>75</v>
      </c>
      <c r="AY455" s="214" t="s">
        <v>154</v>
      </c>
    </row>
    <row r="456" spans="2:65" s="11" customFormat="1">
      <c r="B456" s="203"/>
      <c r="C456" s="204"/>
      <c r="D456" s="205" t="s">
        <v>164</v>
      </c>
      <c r="E456" s="206" t="s">
        <v>21</v>
      </c>
      <c r="F456" s="207" t="s">
        <v>810</v>
      </c>
      <c r="G456" s="204"/>
      <c r="H456" s="208">
        <v>2.6309999999999998</v>
      </c>
      <c r="I456" s="209"/>
      <c r="J456" s="204"/>
      <c r="K456" s="204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164</v>
      </c>
      <c r="AU456" s="214" t="s">
        <v>85</v>
      </c>
      <c r="AV456" s="11" t="s">
        <v>85</v>
      </c>
      <c r="AW456" s="11" t="s">
        <v>38</v>
      </c>
      <c r="AX456" s="11" t="s">
        <v>75</v>
      </c>
      <c r="AY456" s="214" t="s">
        <v>154</v>
      </c>
    </row>
    <row r="457" spans="2:65" s="12" customFormat="1">
      <c r="B457" s="215"/>
      <c r="C457" s="216"/>
      <c r="D457" s="205" t="s">
        <v>164</v>
      </c>
      <c r="E457" s="217" t="s">
        <v>21</v>
      </c>
      <c r="F457" s="218" t="s">
        <v>167</v>
      </c>
      <c r="G457" s="216"/>
      <c r="H457" s="219">
        <v>5.6719999999999997</v>
      </c>
      <c r="I457" s="220"/>
      <c r="J457" s="216"/>
      <c r="K457" s="216"/>
      <c r="L457" s="221"/>
      <c r="M457" s="222"/>
      <c r="N457" s="223"/>
      <c r="O457" s="223"/>
      <c r="P457" s="223"/>
      <c r="Q457" s="223"/>
      <c r="R457" s="223"/>
      <c r="S457" s="223"/>
      <c r="T457" s="224"/>
      <c r="AT457" s="225" t="s">
        <v>164</v>
      </c>
      <c r="AU457" s="225" t="s">
        <v>85</v>
      </c>
      <c r="AV457" s="12" t="s">
        <v>162</v>
      </c>
      <c r="AW457" s="12" t="s">
        <v>38</v>
      </c>
      <c r="AX457" s="12" t="s">
        <v>83</v>
      </c>
      <c r="AY457" s="225" t="s">
        <v>154</v>
      </c>
    </row>
    <row r="458" spans="2:65" s="1" customFormat="1" ht="23.85" customHeight="1">
      <c r="B458" s="40"/>
      <c r="C458" s="191" t="s">
        <v>811</v>
      </c>
      <c r="D458" s="191" t="s">
        <v>157</v>
      </c>
      <c r="E458" s="192" t="s">
        <v>812</v>
      </c>
      <c r="F458" s="193" t="s">
        <v>813</v>
      </c>
      <c r="G458" s="194" t="s">
        <v>335</v>
      </c>
      <c r="H458" s="195">
        <v>4</v>
      </c>
      <c r="I458" s="196"/>
      <c r="J458" s="197">
        <f>ROUND(I458*H458,2)</f>
        <v>0</v>
      </c>
      <c r="K458" s="193" t="s">
        <v>161</v>
      </c>
      <c r="L458" s="60"/>
      <c r="M458" s="198" t="s">
        <v>21</v>
      </c>
      <c r="N458" s="199" t="s">
        <v>46</v>
      </c>
      <c r="O458" s="41"/>
      <c r="P458" s="200">
        <f>O458*H458</f>
        <v>0</v>
      </c>
      <c r="Q458" s="200">
        <v>0</v>
      </c>
      <c r="R458" s="200">
        <f>Q458*H458</f>
        <v>0</v>
      </c>
      <c r="S458" s="200">
        <v>3.1E-2</v>
      </c>
      <c r="T458" s="201">
        <f>S458*H458</f>
        <v>0.124</v>
      </c>
      <c r="AR458" s="23" t="s">
        <v>162</v>
      </c>
      <c r="AT458" s="23" t="s">
        <v>157</v>
      </c>
      <c r="AU458" s="23" t="s">
        <v>85</v>
      </c>
      <c r="AY458" s="23" t="s">
        <v>154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23" t="s">
        <v>83</v>
      </c>
      <c r="BK458" s="202">
        <f>ROUND(I458*H458,2)</f>
        <v>0</v>
      </c>
      <c r="BL458" s="23" t="s">
        <v>162</v>
      </c>
      <c r="BM458" s="23" t="s">
        <v>814</v>
      </c>
    </row>
    <row r="459" spans="2:65" s="11" customFormat="1">
      <c r="B459" s="203"/>
      <c r="C459" s="204"/>
      <c r="D459" s="205" t="s">
        <v>164</v>
      </c>
      <c r="E459" s="206" t="s">
        <v>21</v>
      </c>
      <c r="F459" s="207" t="s">
        <v>815</v>
      </c>
      <c r="G459" s="204"/>
      <c r="H459" s="208">
        <v>4</v>
      </c>
      <c r="I459" s="209"/>
      <c r="J459" s="204"/>
      <c r="K459" s="204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164</v>
      </c>
      <c r="AU459" s="214" t="s">
        <v>85</v>
      </c>
      <c r="AV459" s="11" t="s">
        <v>85</v>
      </c>
      <c r="AW459" s="11" t="s">
        <v>38</v>
      </c>
      <c r="AX459" s="11" t="s">
        <v>83</v>
      </c>
      <c r="AY459" s="214" t="s">
        <v>154</v>
      </c>
    </row>
    <row r="460" spans="2:65" s="1" customFormat="1" ht="23.85" customHeight="1">
      <c r="B460" s="40"/>
      <c r="C460" s="191" t="s">
        <v>816</v>
      </c>
      <c r="D460" s="191" t="s">
        <v>157</v>
      </c>
      <c r="E460" s="192" t="s">
        <v>817</v>
      </c>
      <c r="F460" s="193" t="s">
        <v>818</v>
      </c>
      <c r="G460" s="194" t="s">
        <v>201</v>
      </c>
      <c r="H460" s="195">
        <v>6</v>
      </c>
      <c r="I460" s="196"/>
      <c r="J460" s="197">
        <f>ROUND(I460*H460,2)</f>
        <v>0</v>
      </c>
      <c r="K460" s="193" t="s">
        <v>161</v>
      </c>
      <c r="L460" s="60"/>
      <c r="M460" s="198" t="s">
        <v>21</v>
      </c>
      <c r="N460" s="199" t="s">
        <v>46</v>
      </c>
      <c r="O460" s="41"/>
      <c r="P460" s="200">
        <f>O460*H460</f>
        <v>0</v>
      </c>
      <c r="Q460" s="200">
        <v>0</v>
      </c>
      <c r="R460" s="200">
        <f>Q460*H460</f>
        <v>0</v>
      </c>
      <c r="S460" s="200">
        <v>7.0000000000000001E-3</v>
      </c>
      <c r="T460" s="201">
        <f>S460*H460</f>
        <v>4.2000000000000003E-2</v>
      </c>
      <c r="AR460" s="23" t="s">
        <v>162</v>
      </c>
      <c r="AT460" s="23" t="s">
        <v>157</v>
      </c>
      <c r="AU460" s="23" t="s">
        <v>85</v>
      </c>
      <c r="AY460" s="23" t="s">
        <v>154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23" t="s">
        <v>83</v>
      </c>
      <c r="BK460" s="202">
        <f>ROUND(I460*H460,2)</f>
        <v>0</v>
      </c>
      <c r="BL460" s="23" t="s">
        <v>162</v>
      </c>
      <c r="BM460" s="23" t="s">
        <v>819</v>
      </c>
    </row>
    <row r="461" spans="2:65" s="11" customFormat="1">
      <c r="B461" s="203"/>
      <c r="C461" s="204"/>
      <c r="D461" s="205" t="s">
        <v>164</v>
      </c>
      <c r="E461" s="206" t="s">
        <v>21</v>
      </c>
      <c r="F461" s="207" t="s">
        <v>820</v>
      </c>
      <c r="G461" s="204"/>
      <c r="H461" s="208">
        <v>6</v>
      </c>
      <c r="I461" s="209"/>
      <c r="J461" s="204"/>
      <c r="K461" s="204"/>
      <c r="L461" s="210"/>
      <c r="M461" s="211"/>
      <c r="N461" s="212"/>
      <c r="O461" s="212"/>
      <c r="P461" s="212"/>
      <c r="Q461" s="212"/>
      <c r="R461" s="212"/>
      <c r="S461" s="212"/>
      <c r="T461" s="213"/>
      <c r="AT461" s="214" t="s">
        <v>164</v>
      </c>
      <c r="AU461" s="214" t="s">
        <v>85</v>
      </c>
      <c r="AV461" s="11" t="s">
        <v>85</v>
      </c>
      <c r="AW461" s="11" t="s">
        <v>38</v>
      </c>
      <c r="AX461" s="11" t="s">
        <v>83</v>
      </c>
      <c r="AY461" s="214" t="s">
        <v>154</v>
      </c>
    </row>
    <row r="462" spans="2:65" s="1" customFormat="1" ht="23.85" customHeight="1">
      <c r="B462" s="40"/>
      <c r="C462" s="191" t="s">
        <v>821</v>
      </c>
      <c r="D462" s="191" t="s">
        <v>157</v>
      </c>
      <c r="E462" s="192" t="s">
        <v>822</v>
      </c>
      <c r="F462" s="193" t="s">
        <v>823</v>
      </c>
      <c r="G462" s="194" t="s">
        <v>201</v>
      </c>
      <c r="H462" s="195">
        <v>5.4</v>
      </c>
      <c r="I462" s="196"/>
      <c r="J462" s="197">
        <f>ROUND(I462*H462,2)</f>
        <v>0</v>
      </c>
      <c r="K462" s="193" t="s">
        <v>161</v>
      </c>
      <c r="L462" s="60"/>
      <c r="M462" s="198" t="s">
        <v>21</v>
      </c>
      <c r="N462" s="199" t="s">
        <v>46</v>
      </c>
      <c r="O462" s="41"/>
      <c r="P462" s="200">
        <f>O462*H462</f>
        <v>0</v>
      </c>
      <c r="Q462" s="200">
        <v>0</v>
      </c>
      <c r="R462" s="200">
        <f>Q462*H462</f>
        <v>0</v>
      </c>
      <c r="S462" s="200">
        <v>4.2000000000000003E-2</v>
      </c>
      <c r="T462" s="201">
        <f>S462*H462</f>
        <v>0.22680000000000003</v>
      </c>
      <c r="AR462" s="23" t="s">
        <v>162</v>
      </c>
      <c r="AT462" s="23" t="s">
        <v>157</v>
      </c>
      <c r="AU462" s="23" t="s">
        <v>85</v>
      </c>
      <c r="AY462" s="23" t="s">
        <v>154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23" t="s">
        <v>83</v>
      </c>
      <c r="BK462" s="202">
        <f>ROUND(I462*H462,2)</f>
        <v>0</v>
      </c>
      <c r="BL462" s="23" t="s">
        <v>162</v>
      </c>
      <c r="BM462" s="23" t="s">
        <v>824</v>
      </c>
    </row>
    <row r="463" spans="2:65" s="11" customFormat="1">
      <c r="B463" s="203"/>
      <c r="C463" s="204"/>
      <c r="D463" s="205" t="s">
        <v>164</v>
      </c>
      <c r="E463" s="206" t="s">
        <v>21</v>
      </c>
      <c r="F463" s="207" t="s">
        <v>825</v>
      </c>
      <c r="G463" s="204"/>
      <c r="H463" s="208">
        <v>5.4</v>
      </c>
      <c r="I463" s="209"/>
      <c r="J463" s="204"/>
      <c r="K463" s="204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164</v>
      </c>
      <c r="AU463" s="214" t="s">
        <v>85</v>
      </c>
      <c r="AV463" s="11" t="s">
        <v>85</v>
      </c>
      <c r="AW463" s="11" t="s">
        <v>38</v>
      </c>
      <c r="AX463" s="11" t="s">
        <v>83</v>
      </c>
      <c r="AY463" s="214" t="s">
        <v>154</v>
      </c>
    </row>
    <row r="464" spans="2:65" s="1" customFormat="1" ht="15" customHeight="1">
      <c r="B464" s="40"/>
      <c r="C464" s="191" t="s">
        <v>826</v>
      </c>
      <c r="D464" s="191" t="s">
        <v>157</v>
      </c>
      <c r="E464" s="192" t="s">
        <v>827</v>
      </c>
      <c r="F464" s="193" t="s">
        <v>828</v>
      </c>
      <c r="G464" s="194" t="s">
        <v>201</v>
      </c>
      <c r="H464" s="195">
        <v>1.8</v>
      </c>
      <c r="I464" s="196"/>
      <c r="J464" s="197">
        <f>ROUND(I464*H464,2)</f>
        <v>0</v>
      </c>
      <c r="K464" s="193" t="s">
        <v>161</v>
      </c>
      <c r="L464" s="60"/>
      <c r="M464" s="198" t="s">
        <v>21</v>
      </c>
      <c r="N464" s="199" t="s">
        <v>46</v>
      </c>
      <c r="O464" s="41"/>
      <c r="P464" s="200">
        <f>O464*H464</f>
        <v>0</v>
      </c>
      <c r="Q464" s="200">
        <v>0</v>
      </c>
      <c r="R464" s="200">
        <f>Q464*H464</f>
        <v>0</v>
      </c>
      <c r="S464" s="200">
        <v>3.6999999999999998E-2</v>
      </c>
      <c r="T464" s="201">
        <f>S464*H464</f>
        <v>6.6599999999999993E-2</v>
      </c>
      <c r="AR464" s="23" t="s">
        <v>162</v>
      </c>
      <c r="AT464" s="23" t="s">
        <v>157</v>
      </c>
      <c r="AU464" s="23" t="s">
        <v>85</v>
      </c>
      <c r="AY464" s="23" t="s">
        <v>154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23" t="s">
        <v>83</v>
      </c>
      <c r="BK464" s="202">
        <f>ROUND(I464*H464,2)</f>
        <v>0</v>
      </c>
      <c r="BL464" s="23" t="s">
        <v>162</v>
      </c>
      <c r="BM464" s="23" t="s">
        <v>829</v>
      </c>
    </row>
    <row r="465" spans="2:65" s="11" customFormat="1">
      <c r="B465" s="203"/>
      <c r="C465" s="204"/>
      <c r="D465" s="205" t="s">
        <v>164</v>
      </c>
      <c r="E465" s="206" t="s">
        <v>21</v>
      </c>
      <c r="F465" s="207" t="s">
        <v>830</v>
      </c>
      <c r="G465" s="204"/>
      <c r="H465" s="208">
        <v>1.8</v>
      </c>
      <c r="I465" s="209"/>
      <c r="J465" s="204"/>
      <c r="K465" s="204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164</v>
      </c>
      <c r="AU465" s="214" t="s">
        <v>85</v>
      </c>
      <c r="AV465" s="11" t="s">
        <v>85</v>
      </c>
      <c r="AW465" s="11" t="s">
        <v>38</v>
      </c>
      <c r="AX465" s="11" t="s">
        <v>83</v>
      </c>
      <c r="AY465" s="214" t="s">
        <v>154</v>
      </c>
    </row>
    <row r="466" spans="2:65" s="1" customFormat="1" ht="15" customHeight="1">
      <c r="B466" s="40"/>
      <c r="C466" s="191" t="s">
        <v>831</v>
      </c>
      <c r="D466" s="191" t="s">
        <v>157</v>
      </c>
      <c r="E466" s="192" t="s">
        <v>832</v>
      </c>
      <c r="F466" s="193" t="s">
        <v>833</v>
      </c>
      <c r="G466" s="194" t="s">
        <v>335</v>
      </c>
      <c r="H466" s="195">
        <v>2</v>
      </c>
      <c r="I466" s="196"/>
      <c r="J466" s="197">
        <f>ROUND(I466*H466,2)</f>
        <v>0</v>
      </c>
      <c r="K466" s="193" t="s">
        <v>161</v>
      </c>
      <c r="L466" s="60"/>
      <c r="M466" s="198" t="s">
        <v>21</v>
      </c>
      <c r="N466" s="199" t="s">
        <v>46</v>
      </c>
      <c r="O466" s="41"/>
      <c r="P466" s="200">
        <f>O466*H466</f>
        <v>0</v>
      </c>
      <c r="Q466" s="200">
        <v>0</v>
      </c>
      <c r="R466" s="200">
        <f>Q466*H466</f>
        <v>0</v>
      </c>
      <c r="S466" s="200">
        <v>5.3999999999999999E-2</v>
      </c>
      <c r="T466" s="201">
        <f>S466*H466</f>
        <v>0.108</v>
      </c>
      <c r="AR466" s="23" t="s">
        <v>162</v>
      </c>
      <c r="AT466" s="23" t="s">
        <v>157</v>
      </c>
      <c r="AU466" s="23" t="s">
        <v>85</v>
      </c>
      <c r="AY466" s="23" t="s">
        <v>154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23" t="s">
        <v>83</v>
      </c>
      <c r="BK466" s="202">
        <f>ROUND(I466*H466,2)</f>
        <v>0</v>
      </c>
      <c r="BL466" s="23" t="s">
        <v>162</v>
      </c>
      <c r="BM466" s="23" t="s">
        <v>834</v>
      </c>
    </row>
    <row r="467" spans="2:65" s="11" customFormat="1">
      <c r="B467" s="203"/>
      <c r="C467" s="204"/>
      <c r="D467" s="205" t="s">
        <v>164</v>
      </c>
      <c r="E467" s="206" t="s">
        <v>21</v>
      </c>
      <c r="F467" s="207" t="s">
        <v>835</v>
      </c>
      <c r="G467" s="204"/>
      <c r="H467" s="208">
        <v>2</v>
      </c>
      <c r="I467" s="209"/>
      <c r="J467" s="204"/>
      <c r="K467" s="204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164</v>
      </c>
      <c r="AU467" s="214" t="s">
        <v>85</v>
      </c>
      <c r="AV467" s="11" t="s">
        <v>85</v>
      </c>
      <c r="AW467" s="11" t="s">
        <v>38</v>
      </c>
      <c r="AX467" s="11" t="s">
        <v>83</v>
      </c>
      <c r="AY467" s="214" t="s">
        <v>154</v>
      </c>
    </row>
    <row r="468" spans="2:65" s="10" customFormat="1" ht="29.85" customHeight="1">
      <c r="B468" s="175"/>
      <c r="C468" s="176"/>
      <c r="D468" s="177" t="s">
        <v>74</v>
      </c>
      <c r="E468" s="189" t="s">
        <v>836</v>
      </c>
      <c r="F468" s="189" t="s">
        <v>837</v>
      </c>
      <c r="G468" s="176"/>
      <c r="H468" s="176"/>
      <c r="I468" s="179"/>
      <c r="J468" s="190">
        <f>BK468</f>
        <v>0</v>
      </c>
      <c r="K468" s="176"/>
      <c r="L468" s="181"/>
      <c r="M468" s="182"/>
      <c r="N468" s="183"/>
      <c r="O468" s="183"/>
      <c r="P468" s="184">
        <f>SUM(P469:P503)</f>
        <v>0</v>
      </c>
      <c r="Q468" s="183"/>
      <c r="R468" s="184">
        <f>SUM(R469:R503)</f>
        <v>0</v>
      </c>
      <c r="S468" s="183"/>
      <c r="T468" s="185">
        <f>SUM(T469:T503)</f>
        <v>0</v>
      </c>
      <c r="AR468" s="186" t="s">
        <v>83</v>
      </c>
      <c r="AT468" s="187" t="s">
        <v>74</v>
      </c>
      <c r="AU468" s="187" t="s">
        <v>83</v>
      </c>
      <c r="AY468" s="186" t="s">
        <v>154</v>
      </c>
      <c r="BK468" s="188">
        <f>SUM(BK469:BK503)</f>
        <v>0</v>
      </c>
    </row>
    <row r="469" spans="2:65" s="1" customFormat="1" ht="23.85" customHeight="1">
      <c r="B469" s="40"/>
      <c r="C469" s="191" t="s">
        <v>838</v>
      </c>
      <c r="D469" s="191" t="s">
        <v>157</v>
      </c>
      <c r="E469" s="192" t="s">
        <v>839</v>
      </c>
      <c r="F469" s="193" t="s">
        <v>840</v>
      </c>
      <c r="G469" s="194" t="s">
        <v>264</v>
      </c>
      <c r="H469" s="195">
        <v>28.725999999999999</v>
      </c>
      <c r="I469" s="196"/>
      <c r="J469" s="197">
        <f>ROUND(I469*H469,2)</f>
        <v>0</v>
      </c>
      <c r="K469" s="193" t="s">
        <v>161</v>
      </c>
      <c r="L469" s="60"/>
      <c r="M469" s="198" t="s">
        <v>21</v>
      </c>
      <c r="N469" s="199" t="s">
        <v>46</v>
      </c>
      <c r="O469" s="41"/>
      <c r="P469" s="200">
        <f>O469*H469</f>
        <v>0</v>
      </c>
      <c r="Q469" s="200">
        <v>0</v>
      </c>
      <c r="R469" s="200">
        <f>Q469*H469</f>
        <v>0</v>
      </c>
      <c r="S469" s="200">
        <v>0</v>
      </c>
      <c r="T469" s="201">
        <f>S469*H469</f>
        <v>0</v>
      </c>
      <c r="AR469" s="23" t="s">
        <v>162</v>
      </c>
      <c r="AT469" s="23" t="s">
        <v>157</v>
      </c>
      <c r="AU469" s="23" t="s">
        <v>85</v>
      </c>
      <c r="AY469" s="23" t="s">
        <v>154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23" t="s">
        <v>83</v>
      </c>
      <c r="BK469" s="202">
        <f>ROUND(I469*H469,2)</f>
        <v>0</v>
      </c>
      <c r="BL469" s="23" t="s">
        <v>162</v>
      </c>
      <c r="BM469" s="23" t="s">
        <v>841</v>
      </c>
    </row>
    <row r="470" spans="2:65" s="11" customFormat="1">
      <c r="B470" s="203"/>
      <c r="C470" s="204"/>
      <c r="D470" s="205" t="s">
        <v>164</v>
      </c>
      <c r="E470" s="206" t="s">
        <v>21</v>
      </c>
      <c r="F470" s="207" t="s">
        <v>842</v>
      </c>
      <c r="G470" s="204"/>
      <c r="H470" s="208">
        <v>43.088999999999999</v>
      </c>
      <c r="I470" s="209"/>
      <c r="J470" s="204"/>
      <c r="K470" s="204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164</v>
      </c>
      <c r="AU470" s="214" t="s">
        <v>85</v>
      </c>
      <c r="AV470" s="11" t="s">
        <v>85</v>
      </c>
      <c r="AW470" s="11" t="s">
        <v>38</v>
      </c>
      <c r="AX470" s="11" t="s">
        <v>75</v>
      </c>
      <c r="AY470" s="214" t="s">
        <v>154</v>
      </c>
    </row>
    <row r="471" spans="2:65" s="11" customFormat="1">
      <c r="B471" s="203"/>
      <c r="C471" s="204"/>
      <c r="D471" s="205" t="s">
        <v>164</v>
      </c>
      <c r="E471" s="206" t="s">
        <v>21</v>
      </c>
      <c r="F471" s="207" t="s">
        <v>843</v>
      </c>
      <c r="G471" s="204"/>
      <c r="H471" s="208">
        <v>-14.363</v>
      </c>
      <c r="I471" s="209"/>
      <c r="J471" s="204"/>
      <c r="K471" s="204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164</v>
      </c>
      <c r="AU471" s="214" t="s">
        <v>85</v>
      </c>
      <c r="AV471" s="11" t="s">
        <v>85</v>
      </c>
      <c r="AW471" s="11" t="s">
        <v>38</v>
      </c>
      <c r="AX471" s="11" t="s">
        <v>75</v>
      </c>
      <c r="AY471" s="214" t="s">
        <v>154</v>
      </c>
    </row>
    <row r="472" spans="2:65" s="12" customFormat="1">
      <c r="B472" s="215"/>
      <c r="C472" s="216"/>
      <c r="D472" s="205" t="s">
        <v>164</v>
      </c>
      <c r="E472" s="217" t="s">
        <v>21</v>
      </c>
      <c r="F472" s="218" t="s">
        <v>167</v>
      </c>
      <c r="G472" s="216"/>
      <c r="H472" s="219">
        <v>28.725999999999999</v>
      </c>
      <c r="I472" s="220"/>
      <c r="J472" s="216"/>
      <c r="K472" s="216"/>
      <c r="L472" s="221"/>
      <c r="M472" s="222"/>
      <c r="N472" s="223"/>
      <c r="O472" s="223"/>
      <c r="P472" s="223"/>
      <c r="Q472" s="223"/>
      <c r="R472" s="223"/>
      <c r="S472" s="223"/>
      <c r="T472" s="224"/>
      <c r="AT472" s="225" t="s">
        <v>164</v>
      </c>
      <c r="AU472" s="225" t="s">
        <v>85</v>
      </c>
      <c r="AV472" s="12" t="s">
        <v>162</v>
      </c>
      <c r="AW472" s="12" t="s">
        <v>38</v>
      </c>
      <c r="AX472" s="12" t="s">
        <v>83</v>
      </c>
      <c r="AY472" s="225" t="s">
        <v>154</v>
      </c>
    </row>
    <row r="473" spans="2:65" s="1" customFormat="1" ht="23.85" customHeight="1">
      <c r="B473" s="40"/>
      <c r="C473" s="191" t="s">
        <v>844</v>
      </c>
      <c r="D473" s="191" t="s">
        <v>157</v>
      </c>
      <c r="E473" s="192" t="s">
        <v>845</v>
      </c>
      <c r="F473" s="193" t="s">
        <v>846</v>
      </c>
      <c r="G473" s="194" t="s">
        <v>264</v>
      </c>
      <c r="H473" s="195">
        <v>14.363</v>
      </c>
      <c r="I473" s="196"/>
      <c r="J473" s="197">
        <f>ROUND(I473*H473,2)</f>
        <v>0</v>
      </c>
      <c r="K473" s="193" t="s">
        <v>161</v>
      </c>
      <c r="L473" s="60"/>
      <c r="M473" s="198" t="s">
        <v>21</v>
      </c>
      <c r="N473" s="199" t="s">
        <v>46</v>
      </c>
      <c r="O473" s="41"/>
      <c r="P473" s="200">
        <f>O473*H473</f>
        <v>0</v>
      </c>
      <c r="Q473" s="200">
        <v>0</v>
      </c>
      <c r="R473" s="200">
        <f>Q473*H473</f>
        <v>0</v>
      </c>
      <c r="S473" s="200">
        <v>0</v>
      </c>
      <c r="T473" s="201">
        <f>S473*H473</f>
        <v>0</v>
      </c>
      <c r="AR473" s="23" t="s">
        <v>162</v>
      </c>
      <c r="AT473" s="23" t="s">
        <v>157</v>
      </c>
      <c r="AU473" s="23" t="s">
        <v>85</v>
      </c>
      <c r="AY473" s="23" t="s">
        <v>154</v>
      </c>
      <c r="BE473" s="202">
        <f>IF(N473="základní",J473,0)</f>
        <v>0</v>
      </c>
      <c r="BF473" s="202">
        <f>IF(N473="snížená",J473,0)</f>
        <v>0</v>
      </c>
      <c r="BG473" s="202">
        <f>IF(N473="zákl. přenesená",J473,0)</f>
        <v>0</v>
      </c>
      <c r="BH473" s="202">
        <f>IF(N473="sníž. přenesená",J473,0)</f>
        <v>0</v>
      </c>
      <c r="BI473" s="202">
        <f>IF(N473="nulová",J473,0)</f>
        <v>0</v>
      </c>
      <c r="BJ473" s="23" t="s">
        <v>83</v>
      </c>
      <c r="BK473" s="202">
        <f>ROUND(I473*H473,2)</f>
        <v>0</v>
      </c>
      <c r="BL473" s="23" t="s">
        <v>162</v>
      </c>
      <c r="BM473" s="23" t="s">
        <v>847</v>
      </c>
    </row>
    <row r="474" spans="2:65" s="11" customFormat="1">
      <c r="B474" s="203"/>
      <c r="C474" s="204"/>
      <c r="D474" s="205" t="s">
        <v>164</v>
      </c>
      <c r="E474" s="206" t="s">
        <v>21</v>
      </c>
      <c r="F474" s="207" t="s">
        <v>848</v>
      </c>
      <c r="G474" s="204"/>
      <c r="H474" s="208">
        <v>14.363</v>
      </c>
      <c r="I474" s="209"/>
      <c r="J474" s="204"/>
      <c r="K474" s="204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164</v>
      </c>
      <c r="AU474" s="214" t="s">
        <v>85</v>
      </c>
      <c r="AV474" s="11" t="s">
        <v>85</v>
      </c>
      <c r="AW474" s="11" t="s">
        <v>38</v>
      </c>
      <c r="AX474" s="11" t="s">
        <v>83</v>
      </c>
      <c r="AY474" s="214" t="s">
        <v>154</v>
      </c>
    </row>
    <row r="475" spans="2:65" s="1" customFormat="1" ht="35.65" customHeight="1">
      <c r="B475" s="40"/>
      <c r="C475" s="191" t="s">
        <v>849</v>
      </c>
      <c r="D475" s="191" t="s">
        <v>157</v>
      </c>
      <c r="E475" s="192" t="s">
        <v>850</v>
      </c>
      <c r="F475" s="193" t="s">
        <v>851</v>
      </c>
      <c r="G475" s="194" t="s">
        <v>264</v>
      </c>
      <c r="H475" s="195">
        <v>0.108</v>
      </c>
      <c r="I475" s="196"/>
      <c r="J475" s="197">
        <f>ROUND(I475*H475,2)</f>
        <v>0</v>
      </c>
      <c r="K475" s="193" t="s">
        <v>21</v>
      </c>
      <c r="L475" s="60"/>
      <c r="M475" s="198" t="s">
        <v>21</v>
      </c>
      <c r="N475" s="199" t="s">
        <v>46</v>
      </c>
      <c r="O475" s="41"/>
      <c r="P475" s="200">
        <f>O475*H475</f>
        <v>0</v>
      </c>
      <c r="Q475" s="200">
        <v>0</v>
      </c>
      <c r="R475" s="200">
        <f>Q475*H475</f>
        <v>0</v>
      </c>
      <c r="S475" s="200">
        <v>0</v>
      </c>
      <c r="T475" s="201">
        <f>S475*H475</f>
        <v>0</v>
      </c>
      <c r="AR475" s="23" t="s">
        <v>162</v>
      </c>
      <c r="AT475" s="23" t="s">
        <v>157</v>
      </c>
      <c r="AU475" s="23" t="s">
        <v>85</v>
      </c>
      <c r="AY475" s="23" t="s">
        <v>154</v>
      </c>
      <c r="BE475" s="202">
        <f>IF(N475="základní",J475,0)</f>
        <v>0</v>
      </c>
      <c r="BF475" s="202">
        <f>IF(N475="snížená",J475,0)</f>
        <v>0</v>
      </c>
      <c r="BG475" s="202">
        <f>IF(N475="zákl. přenesená",J475,0)</f>
        <v>0</v>
      </c>
      <c r="BH475" s="202">
        <f>IF(N475="sníž. přenesená",J475,0)</f>
        <v>0</v>
      </c>
      <c r="BI475" s="202">
        <f>IF(N475="nulová",J475,0)</f>
        <v>0</v>
      </c>
      <c r="BJ475" s="23" t="s">
        <v>83</v>
      </c>
      <c r="BK475" s="202">
        <f>ROUND(I475*H475,2)</f>
        <v>0</v>
      </c>
      <c r="BL475" s="23" t="s">
        <v>162</v>
      </c>
      <c r="BM475" s="23" t="s">
        <v>852</v>
      </c>
    </row>
    <row r="476" spans="2:65" s="11" customFormat="1">
      <c r="B476" s="203"/>
      <c r="C476" s="204"/>
      <c r="D476" s="205" t="s">
        <v>164</v>
      </c>
      <c r="E476" s="206" t="s">
        <v>21</v>
      </c>
      <c r="F476" s="207" t="s">
        <v>853</v>
      </c>
      <c r="G476" s="204"/>
      <c r="H476" s="208">
        <v>0.108</v>
      </c>
      <c r="I476" s="209"/>
      <c r="J476" s="204"/>
      <c r="K476" s="204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164</v>
      </c>
      <c r="AU476" s="214" t="s">
        <v>85</v>
      </c>
      <c r="AV476" s="11" t="s">
        <v>85</v>
      </c>
      <c r="AW476" s="11" t="s">
        <v>38</v>
      </c>
      <c r="AX476" s="11" t="s">
        <v>83</v>
      </c>
      <c r="AY476" s="214" t="s">
        <v>154</v>
      </c>
    </row>
    <row r="477" spans="2:65" s="1" customFormat="1" ht="23.85" customHeight="1">
      <c r="B477" s="40"/>
      <c r="C477" s="191" t="s">
        <v>854</v>
      </c>
      <c r="D477" s="191" t="s">
        <v>157</v>
      </c>
      <c r="E477" s="192" t="s">
        <v>855</v>
      </c>
      <c r="F477" s="193" t="s">
        <v>856</v>
      </c>
      <c r="G477" s="194" t="s">
        <v>264</v>
      </c>
      <c r="H477" s="195">
        <v>42.981000000000002</v>
      </c>
      <c r="I477" s="196"/>
      <c r="J477" s="197">
        <f>ROUND(I477*H477,2)</f>
        <v>0</v>
      </c>
      <c r="K477" s="193" t="s">
        <v>161</v>
      </c>
      <c r="L477" s="60"/>
      <c r="M477" s="198" t="s">
        <v>21</v>
      </c>
      <c r="N477" s="199" t="s">
        <v>46</v>
      </c>
      <c r="O477" s="41"/>
      <c r="P477" s="200">
        <f>O477*H477</f>
        <v>0</v>
      </c>
      <c r="Q477" s="200">
        <v>0</v>
      </c>
      <c r="R477" s="200">
        <f>Q477*H477</f>
        <v>0</v>
      </c>
      <c r="S477" s="200">
        <v>0</v>
      </c>
      <c r="T477" s="201">
        <f>S477*H477</f>
        <v>0</v>
      </c>
      <c r="AR477" s="23" t="s">
        <v>162</v>
      </c>
      <c r="AT477" s="23" t="s">
        <v>157</v>
      </c>
      <c r="AU477" s="23" t="s">
        <v>85</v>
      </c>
      <c r="AY477" s="23" t="s">
        <v>154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23" t="s">
        <v>83</v>
      </c>
      <c r="BK477" s="202">
        <f>ROUND(I477*H477,2)</f>
        <v>0</v>
      </c>
      <c r="BL477" s="23" t="s">
        <v>162</v>
      </c>
      <c r="BM477" s="23" t="s">
        <v>857</v>
      </c>
    </row>
    <row r="478" spans="2:65" s="11" customFormat="1">
      <c r="B478" s="203"/>
      <c r="C478" s="204"/>
      <c r="D478" s="205" t="s">
        <v>164</v>
      </c>
      <c r="E478" s="206" t="s">
        <v>21</v>
      </c>
      <c r="F478" s="207" t="s">
        <v>842</v>
      </c>
      <c r="G478" s="204"/>
      <c r="H478" s="208">
        <v>43.088999999999999</v>
      </c>
      <c r="I478" s="209"/>
      <c r="J478" s="204"/>
      <c r="K478" s="204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164</v>
      </c>
      <c r="AU478" s="214" t="s">
        <v>85</v>
      </c>
      <c r="AV478" s="11" t="s">
        <v>85</v>
      </c>
      <c r="AW478" s="11" t="s">
        <v>38</v>
      </c>
      <c r="AX478" s="11" t="s">
        <v>75</v>
      </c>
      <c r="AY478" s="214" t="s">
        <v>154</v>
      </c>
    </row>
    <row r="479" spans="2:65" s="11" customFormat="1">
      <c r="B479" s="203"/>
      <c r="C479" s="204"/>
      <c r="D479" s="205" t="s">
        <v>164</v>
      </c>
      <c r="E479" s="206" t="s">
        <v>21</v>
      </c>
      <c r="F479" s="207" t="s">
        <v>858</v>
      </c>
      <c r="G479" s="204"/>
      <c r="H479" s="208">
        <v>-0.108</v>
      </c>
      <c r="I479" s="209"/>
      <c r="J479" s="204"/>
      <c r="K479" s="204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164</v>
      </c>
      <c r="AU479" s="214" t="s">
        <v>85</v>
      </c>
      <c r="AV479" s="11" t="s">
        <v>85</v>
      </c>
      <c r="AW479" s="11" t="s">
        <v>38</v>
      </c>
      <c r="AX479" s="11" t="s">
        <v>75</v>
      </c>
      <c r="AY479" s="214" t="s">
        <v>154</v>
      </c>
    </row>
    <row r="480" spans="2:65" s="12" customFormat="1">
      <c r="B480" s="215"/>
      <c r="C480" s="216"/>
      <c r="D480" s="205" t="s">
        <v>164</v>
      </c>
      <c r="E480" s="217" t="s">
        <v>21</v>
      </c>
      <c r="F480" s="218" t="s">
        <v>167</v>
      </c>
      <c r="G480" s="216"/>
      <c r="H480" s="219">
        <v>42.981000000000002</v>
      </c>
      <c r="I480" s="220"/>
      <c r="J480" s="216"/>
      <c r="K480" s="216"/>
      <c r="L480" s="221"/>
      <c r="M480" s="222"/>
      <c r="N480" s="223"/>
      <c r="O480" s="223"/>
      <c r="P480" s="223"/>
      <c r="Q480" s="223"/>
      <c r="R480" s="223"/>
      <c r="S480" s="223"/>
      <c r="T480" s="224"/>
      <c r="AT480" s="225" t="s">
        <v>164</v>
      </c>
      <c r="AU480" s="225" t="s">
        <v>85</v>
      </c>
      <c r="AV480" s="12" t="s">
        <v>162</v>
      </c>
      <c r="AW480" s="12" t="s">
        <v>38</v>
      </c>
      <c r="AX480" s="12" t="s">
        <v>83</v>
      </c>
      <c r="AY480" s="225" t="s">
        <v>154</v>
      </c>
    </row>
    <row r="481" spans="2:65" s="1" customFormat="1" ht="23.85" customHeight="1">
      <c r="B481" s="40"/>
      <c r="C481" s="191" t="s">
        <v>859</v>
      </c>
      <c r="D481" s="191" t="s">
        <v>157</v>
      </c>
      <c r="E481" s="192" t="s">
        <v>860</v>
      </c>
      <c r="F481" s="193" t="s">
        <v>861</v>
      </c>
      <c r="G481" s="194" t="s">
        <v>264</v>
      </c>
      <c r="H481" s="195">
        <v>85.962000000000003</v>
      </c>
      <c r="I481" s="196"/>
      <c r="J481" s="197">
        <f>ROUND(I481*H481,2)</f>
        <v>0</v>
      </c>
      <c r="K481" s="193" t="s">
        <v>161</v>
      </c>
      <c r="L481" s="60"/>
      <c r="M481" s="198" t="s">
        <v>21</v>
      </c>
      <c r="N481" s="199" t="s">
        <v>46</v>
      </c>
      <c r="O481" s="41"/>
      <c r="P481" s="200">
        <f>O481*H481</f>
        <v>0</v>
      </c>
      <c r="Q481" s="200">
        <v>0</v>
      </c>
      <c r="R481" s="200">
        <f>Q481*H481</f>
        <v>0</v>
      </c>
      <c r="S481" s="200">
        <v>0</v>
      </c>
      <c r="T481" s="201">
        <f>S481*H481</f>
        <v>0</v>
      </c>
      <c r="AR481" s="23" t="s">
        <v>162</v>
      </c>
      <c r="AT481" s="23" t="s">
        <v>157</v>
      </c>
      <c r="AU481" s="23" t="s">
        <v>85</v>
      </c>
      <c r="AY481" s="23" t="s">
        <v>154</v>
      </c>
      <c r="BE481" s="202">
        <f>IF(N481="základní",J481,0)</f>
        <v>0</v>
      </c>
      <c r="BF481" s="202">
        <f>IF(N481="snížená",J481,0)</f>
        <v>0</v>
      </c>
      <c r="BG481" s="202">
        <f>IF(N481="zákl. přenesená",J481,0)</f>
        <v>0</v>
      </c>
      <c r="BH481" s="202">
        <f>IF(N481="sníž. přenesená",J481,0)</f>
        <v>0</v>
      </c>
      <c r="BI481" s="202">
        <f>IF(N481="nulová",J481,0)</f>
        <v>0</v>
      </c>
      <c r="BJ481" s="23" t="s">
        <v>83</v>
      </c>
      <c r="BK481" s="202">
        <f>ROUND(I481*H481,2)</f>
        <v>0</v>
      </c>
      <c r="BL481" s="23" t="s">
        <v>162</v>
      </c>
      <c r="BM481" s="23" t="s">
        <v>862</v>
      </c>
    </row>
    <row r="482" spans="2:65" s="13" customFormat="1">
      <c r="B482" s="226"/>
      <c r="C482" s="227"/>
      <c r="D482" s="205" t="s">
        <v>164</v>
      </c>
      <c r="E482" s="228" t="s">
        <v>21</v>
      </c>
      <c r="F482" s="229" t="s">
        <v>251</v>
      </c>
      <c r="G482" s="227"/>
      <c r="H482" s="228" t="s">
        <v>21</v>
      </c>
      <c r="I482" s="230"/>
      <c r="J482" s="227"/>
      <c r="K482" s="227"/>
      <c r="L482" s="231"/>
      <c r="M482" s="232"/>
      <c r="N482" s="233"/>
      <c r="O482" s="233"/>
      <c r="P482" s="233"/>
      <c r="Q482" s="233"/>
      <c r="R482" s="233"/>
      <c r="S482" s="233"/>
      <c r="T482" s="234"/>
      <c r="AT482" s="235" t="s">
        <v>164</v>
      </c>
      <c r="AU482" s="235" t="s">
        <v>85</v>
      </c>
      <c r="AV482" s="13" t="s">
        <v>83</v>
      </c>
      <c r="AW482" s="13" t="s">
        <v>38</v>
      </c>
      <c r="AX482" s="13" t="s">
        <v>75</v>
      </c>
      <c r="AY482" s="235" t="s">
        <v>154</v>
      </c>
    </row>
    <row r="483" spans="2:65" s="11" customFormat="1">
      <c r="B483" s="203"/>
      <c r="C483" s="204"/>
      <c r="D483" s="205" t="s">
        <v>164</v>
      </c>
      <c r="E483" s="206" t="s">
        <v>21</v>
      </c>
      <c r="F483" s="207" t="s">
        <v>863</v>
      </c>
      <c r="G483" s="204"/>
      <c r="H483" s="208">
        <v>85.962000000000003</v>
      </c>
      <c r="I483" s="209"/>
      <c r="J483" s="204"/>
      <c r="K483" s="204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164</v>
      </c>
      <c r="AU483" s="214" t="s">
        <v>85</v>
      </c>
      <c r="AV483" s="11" t="s">
        <v>85</v>
      </c>
      <c r="AW483" s="11" t="s">
        <v>38</v>
      </c>
      <c r="AX483" s="11" t="s">
        <v>83</v>
      </c>
      <c r="AY483" s="214" t="s">
        <v>154</v>
      </c>
    </row>
    <row r="484" spans="2:65" s="1" customFormat="1" ht="23.85" customHeight="1">
      <c r="B484" s="40"/>
      <c r="C484" s="191" t="s">
        <v>864</v>
      </c>
      <c r="D484" s="191" t="s">
        <v>157</v>
      </c>
      <c r="E484" s="192" t="s">
        <v>865</v>
      </c>
      <c r="F484" s="193" t="s">
        <v>866</v>
      </c>
      <c r="G484" s="194" t="s">
        <v>264</v>
      </c>
      <c r="H484" s="195">
        <v>19.341000000000001</v>
      </c>
      <c r="I484" s="196"/>
      <c r="J484" s="197">
        <f>ROUND(I484*H484,2)</f>
        <v>0</v>
      </c>
      <c r="K484" s="193" t="s">
        <v>161</v>
      </c>
      <c r="L484" s="60"/>
      <c r="M484" s="198" t="s">
        <v>21</v>
      </c>
      <c r="N484" s="199" t="s">
        <v>46</v>
      </c>
      <c r="O484" s="41"/>
      <c r="P484" s="200">
        <f>O484*H484</f>
        <v>0</v>
      </c>
      <c r="Q484" s="200">
        <v>0</v>
      </c>
      <c r="R484" s="200">
        <f>Q484*H484</f>
        <v>0</v>
      </c>
      <c r="S484" s="200">
        <v>0</v>
      </c>
      <c r="T484" s="201">
        <f>S484*H484</f>
        <v>0</v>
      </c>
      <c r="AR484" s="23" t="s">
        <v>162</v>
      </c>
      <c r="AT484" s="23" t="s">
        <v>157</v>
      </c>
      <c r="AU484" s="23" t="s">
        <v>85</v>
      </c>
      <c r="AY484" s="23" t="s">
        <v>154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23" t="s">
        <v>83</v>
      </c>
      <c r="BK484" s="202">
        <f>ROUND(I484*H484,2)</f>
        <v>0</v>
      </c>
      <c r="BL484" s="23" t="s">
        <v>162</v>
      </c>
      <c r="BM484" s="23" t="s">
        <v>867</v>
      </c>
    </row>
    <row r="485" spans="2:65" s="11" customFormat="1">
      <c r="B485" s="203"/>
      <c r="C485" s="204"/>
      <c r="D485" s="205" t="s">
        <v>164</v>
      </c>
      <c r="E485" s="206" t="s">
        <v>21</v>
      </c>
      <c r="F485" s="207" t="s">
        <v>868</v>
      </c>
      <c r="G485" s="204"/>
      <c r="H485" s="208">
        <v>19.341000000000001</v>
      </c>
      <c r="I485" s="209"/>
      <c r="J485" s="204"/>
      <c r="K485" s="204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164</v>
      </c>
      <c r="AU485" s="214" t="s">
        <v>85</v>
      </c>
      <c r="AV485" s="11" t="s">
        <v>85</v>
      </c>
      <c r="AW485" s="11" t="s">
        <v>38</v>
      </c>
      <c r="AX485" s="11" t="s">
        <v>83</v>
      </c>
      <c r="AY485" s="214" t="s">
        <v>154</v>
      </c>
    </row>
    <row r="486" spans="2:65" s="1" customFormat="1" ht="23.85" customHeight="1">
      <c r="B486" s="40"/>
      <c r="C486" s="191" t="s">
        <v>869</v>
      </c>
      <c r="D486" s="191" t="s">
        <v>157</v>
      </c>
      <c r="E486" s="192" t="s">
        <v>870</v>
      </c>
      <c r="F486" s="193" t="s">
        <v>871</v>
      </c>
      <c r="G486" s="194" t="s">
        <v>264</v>
      </c>
      <c r="H486" s="195">
        <v>21.76</v>
      </c>
      <c r="I486" s="196"/>
      <c r="J486" s="197">
        <f>ROUND(I486*H486,2)</f>
        <v>0</v>
      </c>
      <c r="K486" s="193" t="s">
        <v>161</v>
      </c>
      <c r="L486" s="60"/>
      <c r="M486" s="198" t="s">
        <v>21</v>
      </c>
      <c r="N486" s="199" t="s">
        <v>46</v>
      </c>
      <c r="O486" s="41"/>
      <c r="P486" s="200">
        <f>O486*H486</f>
        <v>0</v>
      </c>
      <c r="Q486" s="200">
        <v>0</v>
      </c>
      <c r="R486" s="200">
        <f>Q486*H486</f>
        <v>0</v>
      </c>
      <c r="S486" s="200">
        <v>0</v>
      </c>
      <c r="T486" s="201">
        <f>S486*H486</f>
        <v>0</v>
      </c>
      <c r="AR486" s="23" t="s">
        <v>162</v>
      </c>
      <c r="AT486" s="23" t="s">
        <v>157</v>
      </c>
      <c r="AU486" s="23" t="s">
        <v>85</v>
      </c>
      <c r="AY486" s="23" t="s">
        <v>154</v>
      </c>
      <c r="BE486" s="202">
        <f>IF(N486="základní",J486,0)</f>
        <v>0</v>
      </c>
      <c r="BF486" s="202">
        <f>IF(N486="snížená",J486,0)</f>
        <v>0</v>
      </c>
      <c r="BG486" s="202">
        <f>IF(N486="zákl. přenesená",J486,0)</f>
        <v>0</v>
      </c>
      <c r="BH486" s="202">
        <f>IF(N486="sníž. přenesená",J486,0)</f>
        <v>0</v>
      </c>
      <c r="BI486" s="202">
        <f>IF(N486="nulová",J486,0)</f>
        <v>0</v>
      </c>
      <c r="BJ486" s="23" t="s">
        <v>83</v>
      </c>
      <c r="BK486" s="202">
        <f>ROUND(I486*H486,2)</f>
        <v>0</v>
      </c>
      <c r="BL486" s="23" t="s">
        <v>162</v>
      </c>
      <c r="BM486" s="23" t="s">
        <v>872</v>
      </c>
    </row>
    <row r="487" spans="2:65" s="11" customFormat="1">
      <c r="B487" s="203"/>
      <c r="C487" s="204"/>
      <c r="D487" s="205" t="s">
        <v>164</v>
      </c>
      <c r="E487" s="206" t="s">
        <v>21</v>
      </c>
      <c r="F487" s="207" t="s">
        <v>873</v>
      </c>
      <c r="G487" s="204"/>
      <c r="H487" s="208">
        <v>21.76</v>
      </c>
      <c r="I487" s="209"/>
      <c r="J487" s="204"/>
      <c r="K487" s="204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164</v>
      </c>
      <c r="AU487" s="214" t="s">
        <v>85</v>
      </c>
      <c r="AV487" s="11" t="s">
        <v>85</v>
      </c>
      <c r="AW487" s="11" t="s">
        <v>38</v>
      </c>
      <c r="AX487" s="11" t="s">
        <v>83</v>
      </c>
      <c r="AY487" s="214" t="s">
        <v>154</v>
      </c>
    </row>
    <row r="488" spans="2:65" s="1" customFormat="1" ht="23.85" customHeight="1">
      <c r="B488" s="40"/>
      <c r="C488" s="191" t="s">
        <v>874</v>
      </c>
      <c r="D488" s="191" t="s">
        <v>157</v>
      </c>
      <c r="E488" s="192" t="s">
        <v>875</v>
      </c>
      <c r="F488" s="193" t="s">
        <v>876</v>
      </c>
      <c r="G488" s="194" t="s">
        <v>264</v>
      </c>
      <c r="H488" s="195">
        <v>1.94</v>
      </c>
      <c r="I488" s="196"/>
      <c r="J488" s="197">
        <f>ROUND(I488*H488,2)</f>
        <v>0</v>
      </c>
      <c r="K488" s="193" t="s">
        <v>161</v>
      </c>
      <c r="L488" s="60"/>
      <c r="M488" s="198" t="s">
        <v>21</v>
      </c>
      <c r="N488" s="199" t="s">
        <v>46</v>
      </c>
      <c r="O488" s="41"/>
      <c r="P488" s="200">
        <f>O488*H488</f>
        <v>0</v>
      </c>
      <c r="Q488" s="200">
        <v>0</v>
      </c>
      <c r="R488" s="200">
        <f>Q488*H488</f>
        <v>0</v>
      </c>
      <c r="S488" s="200">
        <v>0</v>
      </c>
      <c r="T488" s="201">
        <f>S488*H488</f>
        <v>0</v>
      </c>
      <c r="AR488" s="23" t="s">
        <v>162</v>
      </c>
      <c r="AT488" s="23" t="s">
        <v>157</v>
      </c>
      <c r="AU488" s="23" t="s">
        <v>85</v>
      </c>
      <c r="AY488" s="23" t="s">
        <v>154</v>
      </c>
      <c r="BE488" s="202">
        <f>IF(N488="základní",J488,0)</f>
        <v>0</v>
      </c>
      <c r="BF488" s="202">
        <f>IF(N488="snížená",J488,0)</f>
        <v>0</v>
      </c>
      <c r="BG488" s="202">
        <f>IF(N488="zákl. přenesená",J488,0)</f>
        <v>0</v>
      </c>
      <c r="BH488" s="202">
        <f>IF(N488="sníž. přenesená",J488,0)</f>
        <v>0</v>
      </c>
      <c r="BI488" s="202">
        <f>IF(N488="nulová",J488,0)</f>
        <v>0</v>
      </c>
      <c r="BJ488" s="23" t="s">
        <v>83</v>
      </c>
      <c r="BK488" s="202">
        <f>ROUND(I488*H488,2)</f>
        <v>0</v>
      </c>
      <c r="BL488" s="23" t="s">
        <v>162</v>
      </c>
      <c r="BM488" s="23" t="s">
        <v>877</v>
      </c>
    </row>
    <row r="489" spans="2:65" s="11" customFormat="1">
      <c r="B489" s="203"/>
      <c r="C489" s="204"/>
      <c r="D489" s="205" t="s">
        <v>164</v>
      </c>
      <c r="E489" s="206" t="s">
        <v>21</v>
      </c>
      <c r="F489" s="207" t="s">
        <v>842</v>
      </c>
      <c r="G489" s="204"/>
      <c r="H489" s="208">
        <v>43.088999999999999</v>
      </c>
      <c r="I489" s="209"/>
      <c r="J489" s="204"/>
      <c r="K489" s="204"/>
      <c r="L489" s="210"/>
      <c r="M489" s="211"/>
      <c r="N489" s="212"/>
      <c r="O489" s="212"/>
      <c r="P489" s="212"/>
      <c r="Q489" s="212"/>
      <c r="R489" s="212"/>
      <c r="S489" s="212"/>
      <c r="T489" s="213"/>
      <c r="AT489" s="214" t="s">
        <v>164</v>
      </c>
      <c r="AU489" s="214" t="s">
        <v>85</v>
      </c>
      <c r="AV489" s="11" t="s">
        <v>85</v>
      </c>
      <c r="AW489" s="11" t="s">
        <v>38</v>
      </c>
      <c r="AX489" s="11" t="s">
        <v>75</v>
      </c>
      <c r="AY489" s="214" t="s">
        <v>154</v>
      </c>
    </row>
    <row r="490" spans="2:65" s="11" customFormat="1">
      <c r="B490" s="203"/>
      <c r="C490" s="204"/>
      <c r="D490" s="205" t="s">
        <v>164</v>
      </c>
      <c r="E490" s="206" t="s">
        <v>21</v>
      </c>
      <c r="F490" s="207" t="s">
        <v>858</v>
      </c>
      <c r="G490" s="204"/>
      <c r="H490" s="208">
        <v>-0.108</v>
      </c>
      <c r="I490" s="209"/>
      <c r="J490" s="204"/>
      <c r="K490" s="204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164</v>
      </c>
      <c r="AU490" s="214" t="s">
        <v>85</v>
      </c>
      <c r="AV490" s="11" t="s">
        <v>85</v>
      </c>
      <c r="AW490" s="11" t="s">
        <v>38</v>
      </c>
      <c r="AX490" s="11" t="s">
        <v>75</v>
      </c>
      <c r="AY490" s="214" t="s">
        <v>154</v>
      </c>
    </row>
    <row r="491" spans="2:65" s="11" customFormat="1">
      <c r="B491" s="203"/>
      <c r="C491" s="204"/>
      <c r="D491" s="205" t="s">
        <v>164</v>
      </c>
      <c r="E491" s="206" t="s">
        <v>21</v>
      </c>
      <c r="F491" s="207" t="s">
        <v>878</v>
      </c>
      <c r="G491" s="204"/>
      <c r="H491" s="208">
        <v>-19.341000000000001</v>
      </c>
      <c r="I491" s="209"/>
      <c r="J491" s="204"/>
      <c r="K491" s="204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164</v>
      </c>
      <c r="AU491" s="214" t="s">
        <v>85</v>
      </c>
      <c r="AV491" s="11" t="s">
        <v>85</v>
      </c>
      <c r="AW491" s="11" t="s">
        <v>38</v>
      </c>
      <c r="AX491" s="11" t="s">
        <v>75</v>
      </c>
      <c r="AY491" s="214" t="s">
        <v>154</v>
      </c>
    </row>
    <row r="492" spans="2:65" s="11" customFormat="1">
      <c r="B492" s="203"/>
      <c r="C492" s="204"/>
      <c r="D492" s="205" t="s">
        <v>164</v>
      </c>
      <c r="E492" s="206" t="s">
        <v>21</v>
      </c>
      <c r="F492" s="207" t="s">
        <v>879</v>
      </c>
      <c r="G492" s="204"/>
      <c r="H492" s="208">
        <v>-21.7</v>
      </c>
      <c r="I492" s="209"/>
      <c r="J492" s="204"/>
      <c r="K492" s="204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164</v>
      </c>
      <c r="AU492" s="214" t="s">
        <v>85</v>
      </c>
      <c r="AV492" s="11" t="s">
        <v>85</v>
      </c>
      <c r="AW492" s="11" t="s">
        <v>38</v>
      </c>
      <c r="AX492" s="11" t="s">
        <v>75</v>
      </c>
      <c r="AY492" s="214" t="s">
        <v>154</v>
      </c>
    </row>
    <row r="493" spans="2:65" s="12" customFormat="1">
      <c r="B493" s="215"/>
      <c r="C493" s="216"/>
      <c r="D493" s="205" t="s">
        <v>164</v>
      </c>
      <c r="E493" s="217" t="s">
        <v>21</v>
      </c>
      <c r="F493" s="218" t="s">
        <v>167</v>
      </c>
      <c r="G493" s="216"/>
      <c r="H493" s="219">
        <v>1.94</v>
      </c>
      <c r="I493" s="220"/>
      <c r="J493" s="216"/>
      <c r="K493" s="216"/>
      <c r="L493" s="221"/>
      <c r="M493" s="222"/>
      <c r="N493" s="223"/>
      <c r="O493" s="223"/>
      <c r="P493" s="223"/>
      <c r="Q493" s="223"/>
      <c r="R493" s="223"/>
      <c r="S493" s="223"/>
      <c r="T493" s="224"/>
      <c r="AT493" s="225" t="s">
        <v>164</v>
      </c>
      <c r="AU493" s="225" t="s">
        <v>85</v>
      </c>
      <c r="AV493" s="12" t="s">
        <v>162</v>
      </c>
      <c r="AW493" s="12" t="s">
        <v>38</v>
      </c>
      <c r="AX493" s="12" t="s">
        <v>83</v>
      </c>
      <c r="AY493" s="225" t="s">
        <v>154</v>
      </c>
    </row>
    <row r="494" spans="2:65" s="1" customFormat="1" ht="15" customHeight="1">
      <c r="B494" s="40"/>
      <c r="C494" s="191" t="s">
        <v>880</v>
      </c>
      <c r="D494" s="191" t="s">
        <v>157</v>
      </c>
      <c r="E494" s="192" t="s">
        <v>881</v>
      </c>
      <c r="F494" s="193" t="s">
        <v>882</v>
      </c>
      <c r="G494" s="194" t="s">
        <v>264</v>
      </c>
      <c r="H494" s="195">
        <v>124.37</v>
      </c>
      <c r="I494" s="196"/>
      <c r="J494" s="197">
        <f>ROUND(I494*H494,2)</f>
        <v>0</v>
      </c>
      <c r="K494" s="193" t="s">
        <v>161</v>
      </c>
      <c r="L494" s="60"/>
      <c r="M494" s="198" t="s">
        <v>21</v>
      </c>
      <c r="N494" s="199" t="s">
        <v>46</v>
      </c>
      <c r="O494" s="41"/>
      <c r="P494" s="200">
        <f>O494*H494</f>
        <v>0</v>
      </c>
      <c r="Q494" s="200">
        <v>0</v>
      </c>
      <c r="R494" s="200">
        <f>Q494*H494</f>
        <v>0</v>
      </c>
      <c r="S494" s="200">
        <v>0</v>
      </c>
      <c r="T494" s="201">
        <f>S494*H494</f>
        <v>0</v>
      </c>
      <c r="AR494" s="23" t="s">
        <v>162</v>
      </c>
      <c r="AT494" s="23" t="s">
        <v>157</v>
      </c>
      <c r="AU494" s="23" t="s">
        <v>85</v>
      </c>
      <c r="AY494" s="23" t="s">
        <v>154</v>
      </c>
      <c r="BE494" s="202">
        <f>IF(N494="základní",J494,0)</f>
        <v>0</v>
      </c>
      <c r="BF494" s="202">
        <f>IF(N494="snížená",J494,0)</f>
        <v>0</v>
      </c>
      <c r="BG494" s="202">
        <f>IF(N494="zákl. přenesená",J494,0)</f>
        <v>0</v>
      </c>
      <c r="BH494" s="202">
        <f>IF(N494="sníž. přenesená",J494,0)</f>
        <v>0</v>
      </c>
      <c r="BI494" s="202">
        <f>IF(N494="nulová",J494,0)</f>
        <v>0</v>
      </c>
      <c r="BJ494" s="23" t="s">
        <v>83</v>
      </c>
      <c r="BK494" s="202">
        <f>ROUND(I494*H494,2)</f>
        <v>0</v>
      </c>
      <c r="BL494" s="23" t="s">
        <v>162</v>
      </c>
      <c r="BM494" s="23" t="s">
        <v>883</v>
      </c>
    </row>
    <row r="495" spans="2:65" s="11" customFormat="1">
      <c r="B495" s="203"/>
      <c r="C495" s="204"/>
      <c r="D495" s="205" t="s">
        <v>164</v>
      </c>
      <c r="E495" s="206" t="s">
        <v>21</v>
      </c>
      <c r="F495" s="207" t="s">
        <v>884</v>
      </c>
      <c r="G495" s="204"/>
      <c r="H495" s="208">
        <v>124.37</v>
      </c>
      <c r="I495" s="209"/>
      <c r="J495" s="204"/>
      <c r="K495" s="204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164</v>
      </c>
      <c r="AU495" s="214" t="s">
        <v>85</v>
      </c>
      <c r="AV495" s="11" t="s">
        <v>85</v>
      </c>
      <c r="AW495" s="11" t="s">
        <v>38</v>
      </c>
      <c r="AX495" s="11" t="s">
        <v>83</v>
      </c>
      <c r="AY495" s="214" t="s">
        <v>154</v>
      </c>
    </row>
    <row r="496" spans="2:65" s="1" customFormat="1" ht="23.85" customHeight="1">
      <c r="B496" s="40"/>
      <c r="C496" s="191" t="s">
        <v>885</v>
      </c>
      <c r="D496" s="191" t="s">
        <v>157</v>
      </c>
      <c r="E496" s="192" t="s">
        <v>886</v>
      </c>
      <c r="F496" s="193" t="s">
        <v>887</v>
      </c>
      <c r="G496" s="194" t="s">
        <v>264</v>
      </c>
      <c r="H496" s="195">
        <v>248.74</v>
      </c>
      <c r="I496" s="196"/>
      <c r="J496" s="197">
        <f>ROUND(I496*H496,2)</f>
        <v>0</v>
      </c>
      <c r="K496" s="193" t="s">
        <v>161</v>
      </c>
      <c r="L496" s="60"/>
      <c r="M496" s="198" t="s">
        <v>21</v>
      </c>
      <c r="N496" s="199" t="s">
        <v>46</v>
      </c>
      <c r="O496" s="41"/>
      <c r="P496" s="200">
        <f>O496*H496</f>
        <v>0</v>
      </c>
      <c r="Q496" s="200">
        <v>0</v>
      </c>
      <c r="R496" s="200">
        <f>Q496*H496</f>
        <v>0</v>
      </c>
      <c r="S496" s="200">
        <v>0</v>
      </c>
      <c r="T496" s="201">
        <f>S496*H496</f>
        <v>0</v>
      </c>
      <c r="AR496" s="23" t="s">
        <v>162</v>
      </c>
      <c r="AT496" s="23" t="s">
        <v>157</v>
      </c>
      <c r="AU496" s="23" t="s">
        <v>85</v>
      </c>
      <c r="AY496" s="23" t="s">
        <v>154</v>
      </c>
      <c r="BE496" s="202">
        <f>IF(N496="základní",J496,0)</f>
        <v>0</v>
      </c>
      <c r="BF496" s="202">
        <f>IF(N496="snížená",J496,0)</f>
        <v>0</v>
      </c>
      <c r="BG496" s="202">
        <f>IF(N496="zákl. přenesená",J496,0)</f>
        <v>0</v>
      </c>
      <c r="BH496" s="202">
        <f>IF(N496="sníž. přenesená",J496,0)</f>
        <v>0</v>
      </c>
      <c r="BI496" s="202">
        <f>IF(N496="nulová",J496,0)</f>
        <v>0</v>
      </c>
      <c r="BJ496" s="23" t="s">
        <v>83</v>
      </c>
      <c r="BK496" s="202">
        <f>ROUND(I496*H496,2)</f>
        <v>0</v>
      </c>
      <c r="BL496" s="23" t="s">
        <v>162</v>
      </c>
      <c r="BM496" s="23" t="s">
        <v>888</v>
      </c>
    </row>
    <row r="497" spans="2:65" s="11" customFormat="1">
      <c r="B497" s="203"/>
      <c r="C497" s="204"/>
      <c r="D497" s="205" t="s">
        <v>164</v>
      </c>
      <c r="E497" s="206" t="s">
        <v>21</v>
      </c>
      <c r="F497" s="207" t="s">
        <v>889</v>
      </c>
      <c r="G497" s="204"/>
      <c r="H497" s="208">
        <v>248.74</v>
      </c>
      <c r="I497" s="209"/>
      <c r="J497" s="204"/>
      <c r="K497" s="204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164</v>
      </c>
      <c r="AU497" s="214" t="s">
        <v>85</v>
      </c>
      <c r="AV497" s="11" t="s">
        <v>85</v>
      </c>
      <c r="AW497" s="11" t="s">
        <v>38</v>
      </c>
      <c r="AX497" s="11" t="s">
        <v>83</v>
      </c>
      <c r="AY497" s="214" t="s">
        <v>154</v>
      </c>
    </row>
    <row r="498" spans="2:65" s="1" customFormat="1" ht="23.85" customHeight="1">
      <c r="B498" s="40"/>
      <c r="C498" s="191" t="s">
        <v>890</v>
      </c>
      <c r="D498" s="191" t="s">
        <v>157</v>
      </c>
      <c r="E498" s="192" t="s">
        <v>891</v>
      </c>
      <c r="F498" s="193" t="s">
        <v>892</v>
      </c>
      <c r="G498" s="194" t="s">
        <v>264</v>
      </c>
      <c r="H498" s="195">
        <v>27.98</v>
      </c>
      <c r="I498" s="196"/>
      <c r="J498" s="197">
        <f>ROUND(I498*H498,2)</f>
        <v>0</v>
      </c>
      <c r="K498" s="193" t="s">
        <v>161</v>
      </c>
      <c r="L498" s="60"/>
      <c r="M498" s="198" t="s">
        <v>21</v>
      </c>
      <c r="N498" s="199" t="s">
        <v>46</v>
      </c>
      <c r="O498" s="41"/>
      <c r="P498" s="200">
        <f>O498*H498</f>
        <v>0</v>
      </c>
      <c r="Q498" s="200">
        <v>0</v>
      </c>
      <c r="R498" s="200">
        <f>Q498*H498</f>
        <v>0</v>
      </c>
      <c r="S498" s="200">
        <v>0</v>
      </c>
      <c r="T498" s="201">
        <f>S498*H498</f>
        <v>0</v>
      </c>
      <c r="AR498" s="23" t="s">
        <v>162</v>
      </c>
      <c r="AT498" s="23" t="s">
        <v>157</v>
      </c>
      <c r="AU498" s="23" t="s">
        <v>85</v>
      </c>
      <c r="AY498" s="23" t="s">
        <v>154</v>
      </c>
      <c r="BE498" s="202">
        <f>IF(N498="základní",J498,0)</f>
        <v>0</v>
      </c>
      <c r="BF498" s="202">
        <f>IF(N498="snížená",J498,0)</f>
        <v>0</v>
      </c>
      <c r="BG498" s="202">
        <f>IF(N498="zákl. přenesená",J498,0)</f>
        <v>0</v>
      </c>
      <c r="BH498" s="202">
        <f>IF(N498="sníž. přenesená",J498,0)</f>
        <v>0</v>
      </c>
      <c r="BI498" s="202">
        <f>IF(N498="nulová",J498,0)</f>
        <v>0</v>
      </c>
      <c r="BJ498" s="23" t="s">
        <v>83</v>
      </c>
      <c r="BK498" s="202">
        <f>ROUND(I498*H498,2)</f>
        <v>0</v>
      </c>
      <c r="BL498" s="23" t="s">
        <v>162</v>
      </c>
      <c r="BM498" s="23" t="s">
        <v>893</v>
      </c>
    </row>
    <row r="499" spans="2:65" s="11" customFormat="1">
      <c r="B499" s="203"/>
      <c r="C499" s="204"/>
      <c r="D499" s="205" t="s">
        <v>164</v>
      </c>
      <c r="E499" s="206" t="s">
        <v>21</v>
      </c>
      <c r="F499" s="207" t="s">
        <v>894</v>
      </c>
      <c r="G499" s="204"/>
      <c r="H499" s="208">
        <v>27.98</v>
      </c>
      <c r="I499" s="209"/>
      <c r="J499" s="204"/>
      <c r="K499" s="204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164</v>
      </c>
      <c r="AU499" s="214" t="s">
        <v>85</v>
      </c>
      <c r="AV499" s="11" t="s">
        <v>85</v>
      </c>
      <c r="AW499" s="11" t="s">
        <v>38</v>
      </c>
      <c r="AX499" s="11" t="s">
        <v>83</v>
      </c>
      <c r="AY499" s="214" t="s">
        <v>154</v>
      </c>
    </row>
    <row r="500" spans="2:65" s="1" customFormat="1" ht="23.85" customHeight="1">
      <c r="B500" s="40"/>
      <c r="C500" s="191" t="s">
        <v>895</v>
      </c>
      <c r="D500" s="191" t="s">
        <v>157</v>
      </c>
      <c r="E500" s="192" t="s">
        <v>896</v>
      </c>
      <c r="F500" s="193" t="s">
        <v>897</v>
      </c>
      <c r="G500" s="194" t="s">
        <v>264</v>
      </c>
      <c r="H500" s="195">
        <v>41.91</v>
      </c>
      <c r="I500" s="196"/>
      <c r="J500" s="197">
        <f>ROUND(I500*H500,2)</f>
        <v>0</v>
      </c>
      <c r="K500" s="193" t="s">
        <v>161</v>
      </c>
      <c r="L500" s="60"/>
      <c r="M500" s="198" t="s">
        <v>21</v>
      </c>
      <c r="N500" s="199" t="s">
        <v>46</v>
      </c>
      <c r="O500" s="41"/>
      <c r="P500" s="200">
        <f>O500*H500</f>
        <v>0</v>
      </c>
      <c r="Q500" s="200">
        <v>0</v>
      </c>
      <c r="R500" s="200">
        <f>Q500*H500</f>
        <v>0</v>
      </c>
      <c r="S500" s="200">
        <v>0</v>
      </c>
      <c r="T500" s="201">
        <f>S500*H500</f>
        <v>0</v>
      </c>
      <c r="AR500" s="23" t="s">
        <v>162</v>
      </c>
      <c r="AT500" s="23" t="s">
        <v>157</v>
      </c>
      <c r="AU500" s="23" t="s">
        <v>85</v>
      </c>
      <c r="AY500" s="23" t="s">
        <v>154</v>
      </c>
      <c r="BE500" s="202">
        <f>IF(N500="základní",J500,0)</f>
        <v>0</v>
      </c>
      <c r="BF500" s="202">
        <f>IF(N500="snížená",J500,0)</f>
        <v>0</v>
      </c>
      <c r="BG500" s="202">
        <f>IF(N500="zákl. přenesená",J500,0)</f>
        <v>0</v>
      </c>
      <c r="BH500" s="202">
        <f>IF(N500="sníž. přenesená",J500,0)</f>
        <v>0</v>
      </c>
      <c r="BI500" s="202">
        <f>IF(N500="nulová",J500,0)</f>
        <v>0</v>
      </c>
      <c r="BJ500" s="23" t="s">
        <v>83</v>
      </c>
      <c r="BK500" s="202">
        <f>ROUND(I500*H500,2)</f>
        <v>0</v>
      </c>
      <c r="BL500" s="23" t="s">
        <v>162</v>
      </c>
      <c r="BM500" s="23" t="s">
        <v>898</v>
      </c>
    </row>
    <row r="501" spans="2:65" s="11" customFormat="1">
      <c r="B501" s="203"/>
      <c r="C501" s="204"/>
      <c r="D501" s="205" t="s">
        <v>164</v>
      </c>
      <c r="E501" s="206" t="s">
        <v>21</v>
      </c>
      <c r="F501" s="207" t="s">
        <v>899</v>
      </c>
      <c r="G501" s="204"/>
      <c r="H501" s="208">
        <v>41.91</v>
      </c>
      <c r="I501" s="209"/>
      <c r="J501" s="204"/>
      <c r="K501" s="204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164</v>
      </c>
      <c r="AU501" s="214" t="s">
        <v>85</v>
      </c>
      <c r="AV501" s="11" t="s">
        <v>85</v>
      </c>
      <c r="AW501" s="11" t="s">
        <v>38</v>
      </c>
      <c r="AX501" s="11" t="s">
        <v>83</v>
      </c>
      <c r="AY501" s="214" t="s">
        <v>154</v>
      </c>
    </row>
    <row r="502" spans="2:65" s="1" customFormat="1" ht="23.85" customHeight="1">
      <c r="B502" s="40"/>
      <c r="C502" s="191" t="s">
        <v>900</v>
      </c>
      <c r="D502" s="191" t="s">
        <v>157</v>
      </c>
      <c r="E502" s="192" t="s">
        <v>901</v>
      </c>
      <c r="F502" s="193" t="s">
        <v>902</v>
      </c>
      <c r="G502" s="194" t="s">
        <v>264</v>
      </c>
      <c r="H502" s="195">
        <v>54.48</v>
      </c>
      <c r="I502" s="196"/>
      <c r="J502" s="197">
        <f>ROUND(I502*H502,2)</f>
        <v>0</v>
      </c>
      <c r="K502" s="193" t="s">
        <v>161</v>
      </c>
      <c r="L502" s="60"/>
      <c r="M502" s="198" t="s">
        <v>21</v>
      </c>
      <c r="N502" s="199" t="s">
        <v>46</v>
      </c>
      <c r="O502" s="41"/>
      <c r="P502" s="200">
        <f>O502*H502</f>
        <v>0</v>
      </c>
      <c r="Q502" s="200">
        <v>0</v>
      </c>
      <c r="R502" s="200">
        <f>Q502*H502</f>
        <v>0</v>
      </c>
      <c r="S502" s="200">
        <v>0</v>
      </c>
      <c r="T502" s="201">
        <f>S502*H502</f>
        <v>0</v>
      </c>
      <c r="AR502" s="23" t="s">
        <v>162</v>
      </c>
      <c r="AT502" s="23" t="s">
        <v>157</v>
      </c>
      <c r="AU502" s="23" t="s">
        <v>85</v>
      </c>
      <c r="AY502" s="23" t="s">
        <v>154</v>
      </c>
      <c r="BE502" s="202">
        <f>IF(N502="základní",J502,0)</f>
        <v>0</v>
      </c>
      <c r="BF502" s="202">
        <f>IF(N502="snížená",J502,0)</f>
        <v>0</v>
      </c>
      <c r="BG502" s="202">
        <f>IF(N502="zákl. přenesená",J502,0)</f>
        <v>0</v>
      </c>
      <c r="BH502" s="202">
        <f>IF(N502="sníž. přenesená",J502,0)</f>
        <v>0</v>
      </c>
      <c r="BI502" s="202">
        <f>IF(N502="nulová",J502,0)</f>
        <v>0</v>
      </c>
      <c r="BJ502" s="23" t="s">
        <v>83</v>
      </c>
      <c r="BK502" s="202">
        <f>ROUND(I502*H502,2)</f>
        <v>0</v>
      </c>
      <c r="BL502" s="23" t="s">
        <v>162</v>
      </c>
      <c r="BM502" s="23" t="s">
        <v>903</v>
      </c>
    </row>
    <row r="503" spans="2:65" s="11" customFormat="1">
      <c r="B503" s="203"/>
      <c r="C503" s="204"/>
      <c r="D503" s="205" t="s">
        <v>164</v>
      </c>
      <c r="E503" s="206" t="s">
        <v>21</v>
      </c>
      <c r="F503" s="207" t="s">
        <v>904</v>
      </c>
      <c r="G503" s="204"/>
      <c r="H503" s="208">
        <v>54.48</v>
      </c>
      <c r="I503" s="209"/>
      <c r="J503" s="204"/>
      <c r="K503" s="204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164</v>
      </c>
      <c r="AU503" s="214" t="s">
        <v>85</v>
      </c>
      <c r="AV503" s="11" t="s">
        <v>85</v>
      </c>
      <c r="AW503" s="11" t="s">
        <v>38</v>
      </c>
      <c r="AX503" s="11" t="s">
        <v>83</v>
      </c>
      <c r="AY503" s="214" t="s">
        <v>154</v>
      </c>
    </row>
    <row r="504" spans="2:65" s="10" customFormat="1" ht="29.85" customHeight="1">
      <c r="B504" s="175"/>
      <c r="C504" s="176"/>
      <c r="D504" s="177" t="s">
        <v>74</v>
      </c>
      <c r="E504" s="189" t="s">
        <v>905</v>
      </c>
      <c r="F504" s="189" t="s">
        <v>906</v>
      </c>
      <c r="G504" s="176"/>
      <c r="H504" s="176"/>
      <c r="I504" s="179"/>
      <c r="J504" s="190">
        <f>BK504</f>
        <v>0</v>
      </c>
      <c r="K504" s="176"/>
      <c r="L504" s="181"/>
      <c r="M504" s="182"/>
      <c r="N504" s="183"/>
      <c r="O504" s="183"/>
      <c r="P504" s="184">
        <f>P505</f>
        <v>0</v>
      </c>
      <c r="Q504" s="183"/>
      <c r="R504" s="184">
        <f>R505</f>
        <v>0</v>
      </c>
      <c r="S504" s="183"/>
      <c r="T504" s="185">
        <f>T505</f>
        <v>0</v>
      </c>
      <c r="AR504" s="186" t="s">
        <v>83</v>
      </c>
      <c r="AT504" s="187" t="s">
        <v>74</v>
      </c>
      <c r="AU504" s="187" t="s">
        <v>83</v>
      </c>
      <c r="AY504" s="186" t="s">
        <v>154</v>
      </c>
      <c r="BK504" s="188">
        <f>BK505</f>
        <v>0</v>
      </c>
    </row>
    <row r="505" spans="2:65" s="1" customFormat="1" ht="23.85" customHeight="1">
      <c r="B505" s="40"/>
      <c r="C505" s="191" t="s">
        <v>907</v>
      </c>
      <c r="D505" s="191" t="s">
        <v>157</v>
      </c>
      <c r="E505" s="192" t="s">
        <v>908</v>
      </c>
      <c r="F505" s="193" t="s">
        <v>909</v>
      </c>
      <c r="G505" s="194" t="s">
        <v>264</v>
      </c>
      <c r="H505" s="195">
        <v>293.536</v>
      </c>
      <c r="I505" s="196"/>
      <c r="J505" s="197">
        <f>ROUND(I505*H505,2)</f>
        <v>0</v>
      </c>
      <c r="K505" s="193" t="s">
        <v>161</v>
      </c>
      <c r="L505" s="60"/>
      <c r="M505" s="198" t="s">
        <v>21</v>
      </c>
      <c r="N505" s="199" t="s">
        <v>46</v>
      </c>
      <c r="O505" s="41"/>
      <c r="P505" s="200">
        <f>O505*H505</f>
        <v>0</v>
      </c>
      <c r="Q505" s="200">
        <v>0</v>
      </c>
      <c r="R505" s="200">
        <f>Q505*H505</f>
        <v>0</v>
      </c>
      <c r="S505" s="200">
        <v>0</v>
      </c>
      <c r="T505" s="201">
        <f>S505*H505</f>
        <v>0</v>
      </c>
      <c r="AR505" s="23" t="s">
        <v>162</v>
      </c>
      <c r="AT505" s="23" t="s">
        <v>157</v>
      </c>
      <c r="AU505" s="23" t="s">
        <v>85</v>
      </c>
      <c r="AY505" s="23" t="s">
        <v>154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23" t="s">
        <v>83</v>
      </c>
      <c r="BK505" s="202">
        <f>ROUND(I505*H505,2)</f>
        <v>0</v>
      </c>
      <c r="BL505" s="23" t="s">
        <v>162</v>
      </c>
      <c r="BM505" s="23" t="s">
        <v>910</v>
      </c>
    </row>
    <row r="506" spans="2:65" s="10" customFormat="1" ht="37.5" customHeight="1">
      <c r="B506" s="175"/>
      <c r="C506" s="176"/>
      <c r="D506" s="177" t="s">
        <v>74</v>
      </c>
      <c r="E506" s="178" t="s">
        <v>911</v>
      </c>
      <c r="F506" s="178" t="s">
        <v>912</v>
      </c>
      <c r="G506" s="176"/>
      <c r="H506" s="176"/>
      <c r="I506" s="179"/>
      <c r="J506" s="180">
        <f>BK506</f>
        <v>0</v>
      </c>
      <c r="K506" s="176"/>
      <c r="L506" s="181"/>
      <c r="M506" s="182"/>
      <c r="N506" s="183"/>
      <c r="O506" s="183"/>
      <c r="P506" s="184">
        <f>P507+P511+P517+P543+P545+P605+P613+P630+P661+P667+P671+P680+P689</f>
        <v>0</v>
      </c>
      <c r="Q506" s="183"/>
      <c r="R506" s="184">
        <f>R507+R511+R517+R543+R545+R605+R613+R630+R661+R667+R671+R680+R689</f>
        <v>7.912093249999999</v>
      </c>
      <c r="S506" s="183"/>
      <c r="T506" s="185">
        <f>T507+T511+T517+T543+T545+T605+T613+T630+T661+T667+T671+T680+T689</f>
        <v>0.21901999999999996</v>
      </c>
      <c r="AR506" s="186" t="s">
        <v>85</v>
      </c>
      <c r="AT506" s="187" t="s">
        <v>74</v>
      </c>
      <c r="AU506" s="187" t="s">
        <v>75</v>
      </c>
      <c r="AY506" s="186" t="s">
        <v>154</v>
      </c>
      <c r="BK506" s="188">
        <f>BK507+BK511+BK517+BK543+BK545+BK605+BK613+BK630+BK661+BK667+BK671+BK680+BK689</f>
        <v>0</v>
      </c>
    </row>
    <row r="507" spans="2:65" s="10" customFormat="1" ht="19.899999999999999" customHeight="1">
      <c r="B507" s="175"/>
      <c r="C507" s="176"/>
      <c r="D507" s="177" t="s">
        <v>74</v>
      </c>
      <c r="E507" s="189" t="s">
        <v>913</v>
      </c>
      <c r="F507" s="189" t="s">
        <v>914</v>
      </c>
      <c r="G507" s="176"/>
      <c r="H507" s="176"/>
      <c r="I507" s="179"/>
      <c r="J507" s="190">
        <f>BK507</f>
        <v>0</v>
      </c>
      <c r="K507" s="176"/>
      <c r="L507" s="181"/>
      <c r="M507" s="182"/>
      <c r="N507" s="183"/>
      <c r="O507" s="183"/>
      <c r="P507" s="184">
        <f>SUM(P508:P510)</f>
        <v>0</v>
      </c>
      <c r="Q507" s="183"/>
      <c r="R507" s="184">
        <f>SUM(R508:R510)</f>
        <v>5.840080000000001E-2</v>
      </c>
      <c r="S507" s="183"/>
      <c r="T507" s="185">
        <f>SUM(T508:T510)</f>
        <v>0</v>
      </c>
      <c r="AR507" s="186" t="s">
        <v>85</v>
      </c>
      <c r="AT507" s="187" t="s">
        <v>74</v>
      </c>
      <c r="AU507" s="187" t="s">
        <v>83</v>
      </c>
      <c r="AY507" s="186" t="s">
        <v>154</v>
      </c>
      <c r="BK507" s="188">
        <f>SUM(BK508:BK510)</f>
        <v>0</v>
      </c>
    </row>
    <row r="508" spans="2:65" s="1" customFormat="1" ht="23.85" customHeight="1">
      <c r="B508" s="40"/>
      <c r="C508" s="191" t="s">
        <v>915</v>
      </c>
      <c r="D508" s="191" t="s">
        <v>157</v>
      </c>
      <c r="E508" s="192" t="s">
        <v>916</v>
      </c>
      <c r="F508" s="193" t="s">
        <v>917</v>
      </c>
      <c r="G508" s="194" t="s">
        <v>160</v>
      </c>
      <c r="H508" s="195">
        <v>73.001000000000005</v>
      </c>
      <c r="I508" s="196"/>
      <c r="J508" s="197">
        <f>ROUND(I508*H508,2)</f>
        <v>0</v>
      </c>
      <c r="K508" s="193" t="s">
        <v>21</v>
      </c>
      <c r="L508" s="60"/>
      <c r="M508" s="198" t="s">
        <v>21</v>
      </c>
      <c r="N508" s="199" t="s">
        <v>46</v>
      </c>
      <c r="O508" s="41"/>
      <c r="P508" s="200">
        <f>O508*H508</f>
        <v>0</v>
      </c>
      <c r="Q508" s="200">
        <v>8.0000000000000004E-4</v>
      </c>
      <c r="R508" s="200">
        <f>Q508*H508</f>
        <v>5.840080000000001E-2</v>
      </c>
      <c r="S508" s="200">
        <v>0</v>
      </c>
      <c r="T508" s="201">
        <f>S508*H508</f>
        <v>0</v>
      </c>
      <c r="AR508" s="23" t="s">
        <v>241</v>
      </c>
      <c r="AT508" s="23" t="s">
        <v>157</v>
      </c>
      <c r="AU508" s="23" t="s">
        <v>85</v>
      </c>
      <c r="AY508" s="23" t="s">
        <v>154</v>
      </c>
      <c r="BE508" s="202">
        <f>IF(N508="základní",J508,0)</f>
        <v>0</v>
      </c>
      <c r="BF508" s="202">
        <f>IF(N508="snížená",J508,0)</f>
        <v>0</v>
      </c>
      <c r="BG508" s="202">
        <f>IF(N508="zákl. přenesená",J508,0)</f>
        <v>0</v>
      </c>
      <c r="BH508" s="202">
        <f>IF(N508="sníž. přenesená",J508,0)</f>
        <v>0</v>
      </c>
      <c r="BI508" s="202">
        <f>IF(N508="nulová",J508,0)</f>
        <v>0</v>
      </c>
      <c r="BJ508" s="23" t="s">
        <v>83</v>
      </c>
      <c r="BK508" s="202">
        <f>ROUND(I508*H508,2)</f>
        <v>0</v>
      </c>
      <c r="BL508" s="23" t="s">
        <v>241</v>
      </c>
      <c r="BM508" s="23" t="s">
        <v>918</v>
      </c>
    </row>
    <row r="509" spans="2:65" s="11" customFormat="1">
      <c r="B509" s="203"/>
      <c r="C509" s="204"/>
      <c r="D509" s="205" t="s">
        <v>164</v>
      </c>
      <c r="E509" s="206" t="s">
        <v>21</v>
      </c>
      <c r="F509" s="207" t="s">
        <v>919</v>
      </c>
      <c r="G509" s="204"/>
      <c r="H509" s="208">
        <v>73.001000000000005</v>
      </c>
      <c r="I509" s="209"/>
      <c r="J509" s="204"/>
      <c r="K509" s="204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164</v>
      </c>
      <c r="AU509" s="214" t="s">
        <v>85</v>
      </c>
      <c r="AV509" s="11" t="s">
        <v>85</v>
      </c>
      <c r="AW509" s="11" t="s">
        <v>38</v>
      </c>
      <c r="AX509" s="11" t="s">
        <v>83</v>
      </c>
      <c r="AY509" s="214" t="s">
        <v>154</v>
      </c>
    </row>
    <row r="510" spans="2:65" s="1" customFormat="1" ht="23.85" customHeight="1">
      <c r="B510" s="40"/>
      <c r="C510" s="191" t="s">
        <v>920</v>
      </c>
      <c r="D510" s="191" t="s">
        <v>157</v>
      </c>
      <c r="E510" s="192" t="s">
        <v>921</v>
      </c>
      <c r="F510" s="193" t="s">
        <v>922</v>
      </c>
      <c r="G510" s="194" t="s">
        <v>264</v>
      </c>
      <c r="H510" s="195">
        <v>5.8000000000000003E-2</v>
      </c>
      <c r="I510" s="196"/>
      <c r="J510" s="197">
        <f>ROUND(I510*H510,2)</f>
        <v>0</v>
      </c>
      <c r="K510" s="193" t="s">
        <v>161</v>
      </c>
      <c r="L510" s="60"/>
      <c r="M510" s="198" t="s">
        <v>21</v>
      </c>
      <c r="N510" s="199" t="s">
        <v>46</v>
      </c>
      <c r="O510" s="41"/>
      <c r="P510" s="200">
        <f>O510*H510</f>
        <v>0</v>
      </c>
      <c r="Q510" s="200">
        <v>0</v>
      </c>
      <c r="R510" s="200">
        <f>Q510*H510</f>
        <v>0</v>
      </c>
      <c r="S510" s="200">
        <v>0</v>
      </c>
      <c r="T510" s="201">
        <f>S510*H510</f>
        <v>0</v>
      </c>
      <c r="AR510" s="23" t="s">
        <v>241</v>
      </c>
      <c r="AT510" s="23" t="s">
        <v>157</v>
      </c>
      <c r="AU510" s="23" t="s">
        <v>85</v>
      </c>
      <c r="AY510" s="23" t="s">
        <v>154</v>
      </c>
      <c r="BE510" s="202">
        <f>IF(N510="základní",J510,0)</f>
        <v>0</v>
      </c>
      <c r="BF510" s="202">
        <f>IF(N510="snížená",J510,0)</f>
        <v>0</v>
      </c>
      <c r="BG510" s="202">
        <f>IF(N510="zákl. přenesená",J510,0)</f>
        <v>0</v>
      </c>
      <c r="BH510" s="202">
        <f>IF(N510="sníž. přenesená",J510,0)</f>
        <v>0</v>
      </c>
      <c r="BI510" s="202">
        <f>IF(N510="nulová",J510,0)</f>
        <v>0</v>
      </c>
      <c r="BJ510" s="23" t="s">
        <v>83</v>
      </c>
      <c r="BK510" s="202">
        <f>ROUND(I510*H510,2)</f>
        <v>0</v>
      </c>
      <c r="BL510" s="23" t="s">
        <v>241</v>
      </c>
      <c r="BM510" s="23" t="s">
        <v>923</v>
      </c>
    </row>
    <row r="511" spans="2:65" s="10" customFormat="1" ht="29.85" customHeight="1">
      <c r="B511" s="175"/>
      <c r="C511" s="176"/>
      <c r="D511" s="177" t="s">
        <v>74</v>
      </c>
      <c r="E511" s="189" t="s">
        <v>924</v>
      </c>
      <c r="F511" s="189" t="s">
        <v>925</v>
      </c>
      <c r="G511" s="176"/>
      <c r="H511" s="176"/>
      <c r="I511" s="179"/>
      <c r="J511" s="190">
        <f>BK511</f>
        <v>0</v>
      </c>
      <c r="K511" s="176"/>
      <c r="L511" s="181"/>
      <c r="M511" s="182"/>
      <c r="N511" s="183"/>
      <c r="O511" s="183"/>
      <c r="P511" s="184">
        <f>SUM(P512:P516)</f>
        <v>0</v>
      </c>
      <c r="Q511" s="183"/>
      <c r="R511" s="184">
        <f>SUM(R512:R516)</f>
        <v>0.27896599999999999</v>
      </c>
      <c r="S511" s="183"/>
      <c r="T511" s="185">
        <f>SUM(T512:T516)</f>
        <v>0</v>
      </c>
      <c r="AR511" s="186" t="s">
        <v>85</v>
      </c>
      <c r="AT511" s="187" t="s">
        <v>74</v>
      </c>
      <c r="AU511" s="187" t="s">
        <v>83</v>
      </c>
      <c r="AY511" s="186" t="s">
        <v>154</v>
      </c>
      <c r="BK511" s="188">
        <f>SUM(BK512:BK516)</f>
        <v>0</v>
      </c>
    </row>
    <row r="512" spans="2:65" s="1" customFormat="1" ht="47.65" customHeight="1">
      <c r="B512" s="40"/>
      <c r="C512" s="191" t="s">
        <v>926</v>
      </c>
      <c r="D512" s="191" t="s">
        <v>157</v>
      </c>
      <c r="E512" s="192" t="s">
        <v>927</v>
      </c>
      <c r="F512" s="193" t="s">
        <v>928</v>
      </c>
      <c r="G512" s="194" t="s">
        <v>160</v>
      </c>
      <c r="H512" s="195">
        <v>139.483</v>
      </c>
      <c r="I512" s="196"/>
      <c r="J512" s="197">
        <f>ROUND(I512*H512,2)</f>
        <v>0</v>
      </c>
      <c r="K512" s="193" t="s">
        <v>21</v>
      </c>
      <c r="L512" s="60"/>
      <c r="M512" s="198" t="s">
        <v>21</v>
      </c>
      <c r="N512" s="199" t="s">
        <v>46</v>
      </c>
      <c r="O512" s="41"/>
      <c r="P512" s="200">
        <f>O512*H512</f>
        <v>0</v>
      </c>
      <c r="Q512" s="200">
        <v>2E-3</v>
      </c>
      <c r="R512" s="200">
        <f>Q512*H512</f>
        <v>0.27896599999999999</v>
      </c>
      <c r="S512" s="200">
        <v>0</v>
      </c>
      <c r="T512" s="201">
        <f>S512*H512</f>
        <v>0</v>
      </c>
      <c r="AR512" s="23" t="s">
        <v>241</v>
      </c>
      <c r="AT512" s="23" t="s">
        <v>157</v>
      </c>
      <c r="AU512" s="23" t="s">
        <v>85</v>
      </c>
      <c r="AY512" s="23" t="s">
        <v>154</v>
      </c>
      <c r="BE512" s="202">
        <f>IF(N512="základní",J512,0)</f>
        <v>0</v>
      </c>
      <c r="BF512" s="202">
        <f>IF(N512="snížená",J512,0)</f>
        <v>0</v>
      </c>
      <c r="BG512" s="202">
        <f>IF(N512="zákl. přenesená",J512,0)</f>
        <v>0</v>
      </c>
      <c r="BH512" s="202">
        <f>IF(N512="sníž. přenesená",J512,0)</f>
        <v>0</v>
      </c>
      <c r="BI512" s="202">
        <f>IF(N512="nulová",J512,0)</f>
        <v>0</v>
      </c>
      <c r="BJ512" s="23" t="s">
        <v>83</v>
      </c>
      <c r="BK512" s="202">
        <f>ROUND(I512*H512,2)</f>
        <v>0</v>
      </c>
      <c r="BL512" s="23" t="s">
        <v>241</v>
      </c>
      <c r="BM512" s="23" t="s">
        <v>929</v>
      </c>
    </row>
    <row r="513" spans="2:65" s="11" customFormat="1" ht="40.5">
      <c r="B513" s="203"/>
      <c r="C513" s="204"/>
      <c r="D513" s="205" t="s">
        <v>164</v>
      </c>
      <c r="E513" s="206" t="s">
        <v>21</v>
      </c>
      <c r="F513" s="207" t="s">
        <v>930</v>
      </c>
      <c r="G513" s="204"/>
      <c r="H513" s="208">
        <v>99.591999999999999</v>
      </c>
      <c r="I513" s="209"/>
      <c r="J513" s="204"/>
      <c r="K513" s="204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164</v>
      </c>
      <c r="AU513" s="214" t="s">
        <v>85</v>
      </c>
      <c r="AV513" s="11" t="s">
        <v>85</v>
      </c>
      <c r="AW513" s="11" t="s">
        <v>38</v>
      </c>
      <c r="AX513" s="11" t="s">
        <v>75</v>
      </c>
      <c r="AY513" s="214" t="s">
        <v>154</v>
      </c>
    </row>
    <row r="514" spans="2:65" s="11" customFormat="1">
      <c r="B514" s="203"/>
      <c r="C514" s="204"/>
      <c r="D514" s="205" t="s">
        <v>164</v>
      </c>
      <c r="E514" s="206" t="s">
        <v>21</v>
      </c>
      <c r="F514" s="207" t="s">
        <v>931</v>
      </c>
      <c r="G514" s="204"/>
      <c r="H514" s="208">
        <v>39.890999999999998</v>
      </c>
      <c r="I514" s="209"/>
      <c r="J514" s="204"/>
      <c r="K514" s="204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164</v>
      </c>
      <c r="AU514" s="214" t="s">
        <v>85</v>
      </c>
      <c r="AV514" s="11" t="s">
        <v>85</v>
      </c>
      <c r="AW514" s="11" t="s">
        <v>38</v>
      </c>
      <c r="AX514" s="11" t="s">
        <v>75</v>
      </c>
      <c r="AY514" s="214" t="s">
        <v>154</v>
      </c>
    </row>
    <row r="515" spans="2:65" s="12" customFormat="1">
      <c r="B515" s="215"/>
      <c r="C515" s="216"/>
      <c r="D515" s="205" t="s">
        <v>164</v>
      </c>
      <c r="E515" s="217" t="s">
        <v>21</v>
      </c>
      <c r="F515" s="218" t="s">
        <v>167</v>
      </c>
      <c r="G515" s="216"/>
      <c r="H515" s="219">
        <v>139.483</v>
      </c>
      <c r="I515" s="220"/>
      <c r="J515" s="216"/>
      <c r="K515" s="216"/>
      <c r="L515" s="221"/>
      <c r="M515" s="222"/>
      <c r="N515" s="223"/>
      <c r="O515" s="223"/>
      <c r="P515" s="223"/>
      <c r="Q515" s="223"/>
      <c r="R515" s="223"/>
      <c r="S515" s="223"/>
      <c r="T515" s="224"/>
      <c r="AT515" s="225" t="s">
        <v>164</v>
      </c>
      <c r="AU515" s="225" t="s">
        <v>85</v>
      </c>
      <c r="AV515" s="12" t="s">
        <v>162</v>
      </c>
      <c r="AW515" s="12" t="s">
        <v>38</v>
      </c>
      <c r="AX515" s="12" t="s">
        <v>83</v>
      </c>
      <c r="AY515" s="225" t="s">
        <v>154</v>
      </c>
    </row>
    <row r="516" spans="2:65" s="1" customFormat="1" ht="23.85" customHeight="1">
      <c r="B516" s="40"/>
      <c r="C516" s="191" t="s">
        <v>932</v>
      </c>
      <c r="D516" s="191" t="s">
        <v>157</v>
      </c>
      <c r="E516" s="192" t="s">
        <v>933</v>
      </c>
      <c r="F516" s="193" t="s">
        <v>934</v>
      </c>
      <c r="G516" s="194" t="s">
        <v>264</v>
      </c>
      <c r="H516" s="195">
        <v>0.27900000000000003</v>
      </c>
      <c r="I516" s="196"/>
      <c r="J516" s="197">
        <f>ROUND(I516*H516,2)</f>
        <v>0</v>
      </c>
      <c r="K516" s="193" t="s">
        <v>161</v>
      </c>
      <c r="L516" s="60"/>
      <c r="M516" s="198" t="s">
        <v>21</v>
      </c>
      <c r="N516" s="199" t="s">
        <v>46</v>
      </c>
      <c r="O516" s="41"/>
      <c r="P516" s="200">
        <f>O516*H516</f>
        <v>0</v>
      </c>
      <c r="Q516" s="200">
        <v>0</v>
      </c>
      <c r="R516" s="200">
        <f>Q516*H516</f>
        <v>0</v>
      </c>
      <c r="S516" s="200">
        <v>0</v>
      </c>
      <c r="T516" s="201">
        <f>S516*H516</f>
        <v>0</v>
      </c>
      <c r="AR516" s="23" t="s">
        <v>241</v>
      </c>
      <c r="AT516" s="23" t="s">
        <v>157</v>
      </c>
      <c r="AU516" s="23" t="s">
        <v>85</v>
      </c>
      <c r="AY516" s="23" t="s">
        <v>154</v>
      </c>
      <c r="BE516" s="202">
        <f>IF(N516="základní",J516,0)</f>
        <v>0</v>
      </c>
      <c r="BF516" s="202">
        <f>IF(N516="snížená",J516,0)</f>
        <v>0</v>
      </c>
      <c r="BG516" s="202">
        <f>IF(N516="zákl. přenesená",J516,0)</f>
        <v>0</v>
      </c>
      <c r="BH516" s="202">
        <f>IF(N516="sníž. přenesená",J516,0)</f>
        <v>0</v>
      </c>
      <c r="BI516" s="202">
        <f>IF(N516="nulová",J516,0)</f>
        <v>0</v>
      </c>
      <c r="BJ516" s="23" t="s">
        <v>83</v>
      </c>
      <c r="BK516" s="202">
        <f>ROUND(I516*H516,2)</f>
        <v>0</v>
      </c>
      <c r="BL516" s="23" t="s">
        <v>241</v>
      </c>
      <c r="BM516" s="23" t="s">
        <v>935</v>
      </c>
    </row>
    <row r="517" spans="2:65" s="10" customFormat="1" ht="29.85" customHeight="1">
      <c r="B517" s="175"/>
      <c r="C517" s="176"/>
      <c r="D517" s="177" t="s">
        <v>74</v>
      </c>
      <c r="E517" s="189" t="s">
        <v>936</v>
      </c>
      <c r="F517" s="189" t="s">
        <v>937</v>
      </c>
      <c r="G517" s="176"/>
      <c r="H517" s="176"/>
      <c r="I517" s="179"/>
      <c r="J517" s="190">
        <f>BK517</f>
        <v>0</v>
      </c>
      <c r="K517" s="176"/>
      <c r="L517" s="181"/>
      <c r="M517" s="182"/>
      <c r="N517" s="183"/>
      <c r="O517" s="183"/>
      <c r="P517" s="184">
        <f>SUM(P518:P542)</f>
        <v>0</v>
      </c>
      <c r="Q517" s="183"/>
      <c r="R517" s="184">
        <f>SUM(R518:R542)</f>
        <v>1.2615208099999999</v>
      </c>
      <c r="S517" s="183"/>
      <c r="T517" s="185">
        <f>SUM(T518:T542)</f>
        <v>0</v>
      </c>
      <c r="AR517" s="186" t="s">
        <v>85</v>
      </c>
      <c r="AT517" s="187" t="s">
        <v>74</v>
      </c>
      <c r="AU517" s="187" t="s">
        <v>83</v>
      </c>
      <c r="AY517" s="186" t="s">
        <v>154</v>
      </c>
      <c r="BK517" s="188">
        <f>SUM(BK518:BK542)</f>
        <v>0</v>
      </c>
    </row>
    <row r="518" spans="2:65" s="1" customFormat="1" ht="23.85" customHeight="1">
      <c r="B518" s="40"/>
      <c r="C518" s="191" t="s">
        <v>938</v>
      </c>
      <c r="D518" s="191" t="s">
        <v>157</v>
      </c>
      <c r="E518" s="192" t="s">
        <v>939</v>
      </c>
      <c r="F518" s="193" t="s">
        <v>940</v>
      </c>
      <c r="G518" s="194" t="s">
        <v>160</v>
      </c>
      <c r="H518" s="195">
        <v>68.951999999999998</v>
      </c>
      <c r="I518" s="196"/>
      <c r="J518" s="197">
        <f>ROUND(I518*H518,2)</f>
        <v>0</v>
      </c>
      <c r="K518" s="193" t="s">
        <v>161</v>
      </c>
      <c r="L518" s="60"/>
      <c r="M518" s="198" t="s">
        <v>21</v>
      </c>
      <c r="N518" s="199" t="s">
        <v>46</v>
      </c>
      <c r="O518" s="41"/>
      <c r="P518" s="200">
        <f>O518*H518</f>
        <v>0</v>
      </c>
      <c r="Q518" s="200">
        <v>0</v>
      </c>
      <c r="R518" s="200">
        <f>Q518*H518</f>
        <v>0</v>
      </c>
      <c r="S518" s="200">
        <v>0</v>
      </c>
      <c r="T518" s="201">
        <f>S518*H518</f>
        <v>0</v>
      </c>
      <c r="AR518" s="23" t="s">
        <v>241</v>
      </c>
      <c r="AT518" s="23" t="s">
        <v>157</v>
      </c>
      <c r="AU518" s="23" t="s">
        <v>85</v>
      </c>
      <c r="AY518" s="23" t="s">
        <v>154</v>
      </c>
      <c r="BE518" s="202">
        <f>IF(N518="základní",J518,0)</f>
        <v>0</v>
      </c>
      <c r="BF518" s="202">
        <f>IF(N518="snížená",J518,0)</f>
        <v>0</v>
      </c>
      <c r="BG518" s="202">
        <f>IF(N518="zákl. přenesená",J518,0)</f>
        <v>0</v>
      </c>
      <c r="BH518" s="202">
        <f>IF(N518="sníž. přenesená",J518,0)</f>
        <v>0</v>
      </c>
      <c r="BI518" s="202">
        <f>IF(N518="nulová",J518,0)</f>
        <v>0</v>
      </c>
      <c r="BJ518" s="23" t="s">
        <v>83</v>
      </c>
      <c r="BK518" s="202">
        <f>ROUND(I518*H518,2)</f>
        <v>0</v>
      </c>
      <c r="BL518" s="23" t="s">
        <v>241</v>
      </c>
      <c r="BM518" s="23" t="s">
        <v>941</v>
      </c>
    </row>
    <row r="519" spans="2:65" s="11" customFormat="1" ht="27">
      <c r="B519" s="203"/>
      <c r="C519" s="204"/>
      <c r="D519" s="205" t="s">
        <v>164</v>
      </c>
      <c r="E519" s="206" t="s">
        <v>21</v>
      </c>
      <c r="F519" s="207" t="s">
        <v>563</v>
      </c>
      <c r="G519" s="204"/>
      <c r="H519" s="208">
        <v>68.951999999999998</v>
      </c>
      <c r="I519" s="209"/>
      <c r="J519" s="204"/>
      <c r="K519" s="204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164</v>
      </c>
      <c r="AU519" s="214" t="s">
        <v>85</v>
      </c>
      <c r="AV519" s="11" t="s">
        <v>85</v>
      </c>
      <c r="AW519" s="11" t="s">
        <v>38</v>
      </c>
      <c r="AX519" s="11" t="s">
        <v>83</v>
      </c>
      <c r="AY519" s="214" t="s">
        <v>154</v>
      </c>
    </row>
    <row r="520" spans="2:65" s="1" customFormat="1" ht="15" customHeight="1">
      <c r="B520" s="40"/>
      <c r="C520" s="236" t="s">
        <v>942</v>
      </c>
      <c r="D520" s="236" t="s">
        <v>332</v>
      </c>
      <c r="E520" s="237" t="s">
        <v>943</v>
      </c>
      <c r="F520" s="238" t="s">
        <v>944</v>
      </c>
      <c r="G520" s="239" t="s">
        <v>160</v>
      </c>
      <c r="H520" s="240">
        <v>70.331000000000003</v>
      </c>
      <c r="I520" s="241"/>
      <c r="J520" s="242">
        <f>ROUND(I520*H520,2)</f>
        <v>0</v>
      </c>
      <c r="K520" s="238" t="s">
        <v>161</v>
      </c>
      <c r="L520" s="243"/>
      <c r="M520" s="244" t="s">
        <v>21</v>
      </c>
      <c r="N520" s="245" t="s">
        <v>46</v>
      </c>
      <c r="O520" s="41"/>
      <c r="P520" s="200">
        <f>O520*H520</f>
        <v>0</v>
      </c>
      <c r="Q520" s="200">
        <v>4.1999999999999997E-3</v>
      </c>
      <c r="R520" s="200">
        <f>Q520*H520</f>
        <v>0.29539019999999999</v>
      </c>
      <c r="S520" s="200">
        <v>0</v>
      </c>
      <c r="T520" s="201">
        <f>S520*H520</f>
        <v>0</v>
      </c>
      <c r="AR520" s="23" t="s">
        <v>338</v>
      </c>
      <c r="AT520" s="23" t="s">
        <v>332</v>
      </c>
      <c r="AU520" s="23" t="s">
        <v>85</v>
      </c>
      <c r="AY520" s="23" t="s">
        <v>154</v>
      </c>
      <c r="BE520" s="202">
        <f>IF(N520="základní",J520,0)</f>
        <v>0</v>
      </c>
      <c r="BF520" s="202">
        <f>IF(N520="snížená",J520,0)</f>
        <v>0</v>
      </c>
      <c r="BG520" s="202">
        <f>IF(N520="zákl. přenesená",J520,0)</f>
        <v>0</v>
      </c>
      <c r="BH520" s="202">
        <f>IF(N520="sníž. přenesená",J520,0)</f>
        <v>0</v>
      </c>
      <c r="BI520" s="202">
        <f>IF(N520="nulová",J520,0)</f>
        <v>0</v>
      </c>
      <c r="BJ520" s="23" t="s">
        <v>83</v>
      </c>
      <c r="BK520" s="202">
        <f>ROUND(I520*H520,2)</f>
        <v>0</v>
      </c>
      <c r="BL520" s="23" t="s">
        <v>241</v>
      </c>
      <c r="BM520" s="23" t="s">
        <v>945</v>
      </c>
    </row>
    <row r="521" spans="2:65" s="11" customFormat="1">
      <c r="B521" s="203"/>
      <c r="C521" s="204"/>
      <c r="D521" s="205" t="s">
        <v>164</v>
      </c>
      <c r="E521" s="206" t="s">
        <v>21</v>
      </c>
      <c r="F521" s="207" t="s">
        <v>946</v>
      </c>
      <c r="G521" s="204"/>
      <c r="H521" s="208">
        <v>70.331000000000003</v>
      </c>
      <c r="I521" s="209"/>
      <c r="J521" s="204"/>
      <c r="K521" s="204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164</v>
      </c>
      <c r="AU521" s="214" t="s">
        <v>85</v>
      </c>
      <c r="AV521" s="11" t="s">
        <v>85</v>
      </c>
      <c r="AW521" s="11" t="s">
        <v>38</v>
      </c>
      <c r="AX521" s="11" t="s">
        <v>83</v>
      </c>
      <c r="AY521" s="214" t="s">
        <v>154</v>
      </c>
    </row>
    <row r="522" spans="2:65" s="1" customFormat="1" ht="23.85" customHeight="1">
      <c r="B522" s="40"/>
      <c r="C522" s="191" t="s">
        <v>947</v>
      </c>
      <c r="D522" s="191" t="s">
        <v>157</v>
      </c>
      <c r="E522" s="192" t="s">
        <v>948</v>
      </c>
      <c r="F522" s="193" t="s">
        <v>949</v>
      </c>
      <c r="G522" s="194" t="s">
        <v>160</v>
      </c>
      <c r="H522" s="195">
        <v>32.372</v>
      </c>
      <c r="I522" s="196"/>
      <c r="J522" s="197">
        <f>ROUND(I522*H522,2)</f>
        <v>0</v>
      </c>
      <c r="K522" s="193" t="s">
        <v>21</v>
      </c>
      <c r="L522" s="60"/>
      <c r="M522" s="198" t="s">
        <v>21</v>
      </c>
      <c r="N522" s="199" t="s">
        <v>46</v>
      </c>
      <c r="O522" s="41"/>
      <c r="P522" s="200">
        <f>O522*H522</f>
        <v>0</v>
      </c>
      <c r="Q522" s="200">
        <v>0</v>
      </c>
      <c r="R522" s="200">
        <f>Q522*H522</f>
        <v>0</v>
      </c>
      <c r="S522" s="200">
        <v>0</v>
      </c>
      <c r="T522" s="201">
        <f>S522*H522</f>
        <v>0</v>
      </c>
      <c r="AR522" s="23" t="s">
        <v>241</v>
      </c>
      <c r="AT522" s="23" t="s">
        <v>157</v>
      </c>
      <c r="AU522" s="23" t="s">
        <v>85</v>
      </c>
      <c r="AY522" s="23" t="s">
        <v>154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23" t="s">
        <v>83</v>
      </c>
      <c r="BK522" s="202">
        <f>ROUND(I522*H522,2)</f>
        <v>0</v>
      </c>
      <c r="BL522" s="23" t="s">
        <v>241</v>
      </c>
      <c r="BM522" s="23" t="s">
        <v>950</v>
      </c>
    </row>
    <row r="523" spans="2:65" s="11" customFormat="1">
      <c r="B523" s="203"/>
      <c r="C523" s="204"/>
      <c r="D523" s="205" t="s">
        <v>164</v>
      </c>
      <c r="E523" s="206" t="s">
        <v>21</v>
      </c>
      <c r="F523" s="207" t="s">
        <v>558</v>
      </c>
      <c r="G523" s="204"/>
      <c r="H523" s="208">
        <v>32.372</v>
      </c>
      <c r="I523" s="209"/>
      <c r="J523" s="204"/>
      <c r="K523" s="204"/>
      <c r="L523" s="210"/>
      <c r="M523" s="211"/>
      <c r="N523" s="212"/>
      <c r="O523" s="212"/>
      <c r="P523" s="212"/>
      <c r="Q523" s="212"/>
      <c r="R523" s="212"/>
      <c r="S523" s="212"/>
      <c r="T523" s="213"/>
      <c r="AT523" s="214" t="s">
        <v>164</v>
      </c>
      <c r="AU523" s="214" t="s">
        <v>85</v>
      </c>
      <c r="AV523" s="11" t="s">
        <v>85</v>
      </c>
      <c r="AW523" s="11" t="s">
        <v>38</v>
      </c>
      <c r="AX523" s="11" t="s">
        <v>83</v>
      </c>
      <c r="AY523" s="214" t="s">
        <v>154</v>
      </c>
    </row>
    <row r="524" spans="2:65" s="1" customFormat="1" ht="15" customHeight="1">
      <c r="B524" s="40"/>
      <c r="C524" s="236" t="s">
        <v>951</v>
      </c>
      <c r="D524" s="236" t="s">
        <v>332</v>
      </c>
      <c r="E524" s="237" t="s">
        <v>952</v>
      </c>
      <c r="F524" s="238" t="s">
        <v>953</v>
      </c>
      <c r="G524" s="239" t="s">
        <v>214</v>
      </c>
      <c r="H524" s="240">
        <v>6.6870000000000003</v>
      </c>
      <c r="I524" s="241"/>
      <c r="J524" s="242">
        <f>ROUND(I524*H524,2)</f>
        <v>0</v>
      </c>
      <c r="K524" s="238" t="s">
        <v>21</v>
      </c>
      <c r="L524" s="243"/>
      <c r="M524" s="244" t="s">
        <v>21</v>
      </c>
      <c r="N524" s="245" t="s">
        <v>46</v>
      </c>
      <c r="O524" s="41"/>
      <c r="P524" s="200">
        <f>O524*H524</f>
        <v>0</v>
      </c>
      <c r="Q524" s="200">
        <v>4.1999999999999997E-3</v>
      </c>
      <c r="R524" s="200">
        <f>Q524*H524</f>
        <v>2.80854E-2</v>
      </c>
      <c r="S524" s="200">
        <v>0</v>
      </c>
      <c r="T524" s="201">
        <f>S524*H524</f>
        <v>0</v>
      </c>
      <c r="AR524" s="23" t="s">
        <v>338</v>
      </c>
      <c r="AT524" s="23" t="s">
        <v>332</v>
      </c>
      <c r="AU524" s="23" t="s">
        <v>85</v>
      </c>
      <c r="AY524" s="23" t="s">
        <v>154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23" t="s">
        <v>83</v>
      </c>
      <c r="BK524" s="202">
        <f>ROUND(I524*H524,2)</f>
        <v>0</v>
      </c>
      <c r="BL524" s="23" t="s">
        <v>241</v>
      </c>
      <c r="BM524" s="23" t="s">
        <v>954</v>
      </c>
    </row>
    <row r="525" spans="2:65" s="11" customFormat="1">
      <c r="B525" s="203"/>
      <c r="C525" s="204"/>
      <c r="D525" s="205" t="s">
        <v>164</v>
      </c>
      <c r="E525" s="206" t="s">
        <v>21</v>
      </c>
      <c r="F525" s="207" t="s">
        <v>955</v>
      </c>
      <c r="G525" s="204"/>
      <c r="H525" s="208">
        <v>6.6870000000000003</v>
      </c>
      <c r="I525" s="209"/>
      <c r="J525" s="204"/>
      <c r="K525" s="204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164</v>
      </c>
      <c r="AU525" s="214" t="s">
        <v>85</v>
      </c>
      <c r="AV525" s="11" t="s">
        <v>85</v>
      </c>
      <c r="AW525" s="11" t="s">
        <v>38</v>
      </c>
      <c r="AX525" s="11" t="s">
        <v>83</v>
      </c>
      <c r="AY525" s="214" t="s">
        <v>154</v>
      </c>
    </row>
    <row r="526" spans="2:65" s="1" customFormat="1" ht="23.85" customHeight="1">
      <c r="B526" s="40"/>
      <c r="C526" s="191" t="s">
        <v>956</v>
      </c>
      <c r="D526" s="191" t="s">
        <v>157</v>
      </c>
      <c r="E526" s="192" t="s">
        <v>957</v>
      </c>
      <c r="F526" s="193" t="s">
        <v>958</v>
      </c>
      <c r="G526" s="194" t="s">
        <v>160</v>
      </c>
      <c r="H526" s="195">
        <v>131.137</v>
      </c>
      <c r="I526" s="196"/>
      <c r="J526" s="197">
        <f>ROUND(I526*H526,2)</f>
        <v>0</v>
      </c>
      <c r="K526" s="193" t="s">
        <v>161</v>
      </c>
      <c r="L526" s="60"/>
      <c r="M526" s="198" t="s">
        <v>21</v>
      </c>
      <c r="N526" s="199" t="s">
        <v>46</v>
      </c>
      <c r="O526" s="41"/>
      <c r="P526" s="200">
        <f>O526*H526</f>
        <v>0</v>
      </c>
      <c r="Q526" s="200">
        <v>0</v>
      </c>
      <c r="R526" s="200">
        <f>Q526*H526</f>
        <v>0</v>
      </c>
      <c r="S526" s="200">
        <v>0</v>
      </c>
      <c r="T526" s="201">
        <f>S526*H526</f>
        <v>0</v>
      </c>
      <c r="AR526" s="23" t="s">
        <v>241</v>
      </c>
      <c r="AT526" s="23" t="s">
        <v>157</v>
      </c>
      <c r="AU526" s="23" t="s">
        <v>85</v>
      </c>
      <c r="AY526" s="23" t="s">
        <v>154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23" t="s">
        <v>83</v>
      </c>
      <c r="BK526" s="202">
        <f>ROUND(I526*H526,2)</f>
        <v>0</v>
      </c>
      <c r="BL526" s="23" t="s">
        <v>241</v>
      </c>
      <c r="BM526" s="23" t="s">
        <v>959</v>
      </c>
    </row>
    <row r="527" spans="2:65" s="11" customFormat="1" ht="40.5">
      <c r="B527" s="203"/>
      <c r="C527" s="204"/>
      <c r="D527" s="205" t="s">
        <v>164</v>
      </c>
      <c r="E527" s="206" t="s">
        <v>21</v>
      </c>
      <c r="F527" s="207" t="s">
        <v>960</v>
      </c>
      <c r="G527" s="204"/>
      <c r="H527" s="208">
        <v>98.765000000000001</v>
      </c>
      <c r="I527" s="209"/>
      <c r="J527" s="204"/>
      <c r="K527" s="204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164</v>
      </c>
      <c r="AU527" s="214" t="s">
        <v>85</v>
      </c>
      <c r="AV527" s="11" t="s">
        <v>85</v>
      </c>
      <c r="AW527" s="11" t="s">
        <v>38</v>
      </c>
      <c r="AX527" s="11" t="s">
        <v>75</v>
      </c>
      <c r="AY527" s="214" t="s">
        <v>154</v>
      </c>
    </row>
    <row r="528" spans="2:65" s="11" customFormat="1">
      <c r="B528" s="203"/>
      <c r="C528" s="204"/>
      <c r="D528" s="205" t="s">
        <v>164</v>
      </c>
      <c r="E528" s="206" t="s">
        <v>21</v>
      </c>
      <c r="F528" s="207" t="s">
        <v>961</v>
      </c>
      <c r="G528" s="204"/>
      <c r="H528" s="208">
        <v>32.372</v>
      </c>
      <c r="I528" s="209"/>
      <c r="J528" s="204"/>
      <c r="K528" s="204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164</v>
      </c>
      <c r="AU528" s="214" t="s">
        <v>85</v>
      </c>
      <c r="AV528" s="11" t="s">
        <v>85</v>
      </c>
      <c r="AW528" s="11" t="s">
        <v>38</v>
      </c>
      <c r="AX528" s="11" t="s">
        <v>75</v>
      </c>
      <c r="AY528" s="214" t="s">
        <v>154</v>
      </c>
    </row>
    <row r="529" spans="2:65" s="12" customFormat="1">
      <c r="B529" s="215"/>
      <c r="C529" s="216"/>
      <c r="D529" s="205" t="s">
        <v>164</v>
      </c>
      <c r="E529" s="217" t="s">
        <v>21</v>
      </c>
      <c r="F529" s="218" t="s">
        <v>167</v>
      </c>
      <c r="G529" s="216"/>
      <c r="H529" s="219">
        <v>131.137</v>
      </c>
      <c r="I529" s="220"/>
      <c r="J529" s="216"/>
      <c r="K529" s="216"/>
      <c r="L529" s="221"/>
      <c r="M529" s="222"/>
      <c r="N529" s="223"/>
      <c r="O529" s="223"/>
      <c r="P529" s="223"/>
      <c r="Q529" s="223"/>
      <c r="R529" s="223"/>
      <c r="S529" s="223"/>
      <c r="T529" s="224"/>
      <c r="AT529" s="225" t="s">
        <v>164</v>
      </c>
      <c r="AU529" s="225" t="s">
        <v>85</v>
      </c>
      <c r="AV529" s="12" t="s">
        <v>162</v>
      </c>
      <c r="AW529" s="12" t="s">
        <v>38</v>
      </c>
      <c r="AX529" s="12" t="s">
        <v>83</v>
      </c>
      <c r="AY529" s="225" t="s">
        <v>154</v>
      </c>
    </row>
    <row r="530" spans="2:65" s="1" customFormat="1" ht="15" customHeight="1">
      <c r="B530" s="40"/>
      <c r="C530" s="236" t="s">
        <v>962</v>
      </c>
      <c r="D530" s="236" t="s">
        <v>332</v>
      </c>
      <c r="E530" s="237" t="s">
        <v>963</v>
      </c>
      <c r="F530" s="238" t="s">
        <v>964</v>
      </c>
      <c r="G530" s="239" t="s">
        <v>160</v>
      </c>
      <c r="H530" s="240">
        <v>133.76300000000001</v>
      </c>
      <c r="I530" s="241"/>
      <c r="J530" s="242">
        <f>ROUND(I530*H530,2)</f>
        <v>0</v>
      </c>
      <c r="K530" s="238" t="s">
        <v>21</v>
      </c>
      <c r="L530" s="243"/>
      <c r="M530" s="244" t="s">
        <v>21</v>
      </c>
      <c r="N530" s="245" t="s">
        <v>46</v>
      </c>
      <c r="O530" s="41"/>
      <c r="P530" s="200">
        <f>O530*H530</f>
        <v>0</v>
      </c>
      <c r="Q530" s="200">
        <v>6.7999999999999996E-3</v>
      </c>
      <c r="R530" s="200">
        <f>Q530*H530</f>
        <v>0.90958839999999996</v>
      </c>
      <c r="S530" s="200">
        <v>0</v>
      </c>
      <c r="T530" s="201">
        <f>S530*H530</f>
        <v>0</v>
      </c>
      <c r="AR530" s="23" t="s">
        <v>338</v>
      </c>
      <c r="AT530" s="23" t="s">
        <v>332</v>
      </c>
      <c r="AU530" s="23" t="s">
        <v>85</v>
      </c>
      <c r="AY530" s="23" t="s">
        <v>154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23" t="s">
        <v>83</v>
      </c>
      <c r="BK530" s="202">
        <f>ROUND(I530*H530,2)</f>
        <v>0</v>
      </c>
      <c r="BL530" s="23" t="s">
        <v>241</v>
      </c>
      <c r="BM530" s="23" t="s">
        <v>965</v>
      </c>
    </row>
    <row r="531" spans="2:65" s="11" customFormat="1">
      <c r="B531" s="203"/>
      <c r="C531" s="204"/>
      <c r="D531" s="205" t="s">
        <v>164</v>
      </c>
      <c r="E531" s="206" t="s">
        <v>21</v>
      </c>
      <c r="F531" s="207" t="s">
        <v>966</v>
      </c>
      <c r="G531" s="204"/>
      <c r="H531" s="208">
        <v>100.74299999999999</v>
      </c>
      <c r="I531" s="209"/>
      <c r="J531" s="204"/>
      <c r="K531" s="204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164</v>
      </c>
      <c r="AU531" s="214" t="s">
        <v>85</v>
      </c>
      <c r="AV531" s="11" t="s">
        <v>85</v>
      </c>
      <c r="AW531" s="11" t="s">
        <v>38</v>
      </c>
      <c r="AX531" s="11" t="s">
        <v>75</v>
      </c>
      <c r="AY531" s="214" t="s">
        <v>154</v>
      </c>
    </row>
    <row r="532" spans="2:65" s="11" customFormat="1">
      <c r="B532" s="203"/>
      <c r="C532" s="204"/>
      <c r="D532" s="205" t="s">
        <v>164</v>
      </c>
      <c r="E532" s="206" t="s">
        <v>21</v>
      </c>
      <c r="F532" s="207" t="s">
        <v>967</v>
      </c>
      <c r="G532" s="204"/>
      <c r="H532" s="208">
        <v>33.020000000000003</v>
      </c>
      <c r="I532" s="209"/>
      <c r="J532" s="204"/>
      <c r="K532" s="204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164</v>
      </c>
      <c r="AU532" s="214" t="s">
        <v>85</v>
      </c>
      <c r="AV532" s="11" t="s">
        <v>85</v>
      </c>
      <c r="AW532" s="11" t="s">
        <v>38</v>
      </c>
      <c r="AX532" s="11" t="s">
        <v>75</v>
      </c>
      <c r="AY532" s="214" t="s">
        <v>154</v>
      </c>
    </row>
    <row r="533" spans="2:65" s="12" customFormat="1">
      <c r="B533" s="215"/>
      <c r="C533" s="216"/>
      <c r="D533" s="205" t="s">
        <v>164</v>
      </c>
      <c r="E533" s="217" t="s">
        <v>21</v>
      </c>
      <c r="F533" s="218" t="s">
        <v>167</v>
      </c>
      <c r="G533" s="216"/>
      <c r="H533" s="219">
        <v>133.76300000000001</v>
      </c>
      <c r="I533" s="220"/>
      <c r="J533" s="216"/>
      <c r="K533" s="216"/>
      <c r="L533" s="221"/>
      <c r="M533" s="222"/>
      <c r="N533" s="223"/>
      <c r="O533" s="223"/>
      <c r="P533" s="223"/>
      <c r="Q533" s="223"/>
      <c r="R533" s="223"/>
      <c r="S533" s="223"/>
      <c r="T533" s="224"/>
      <c r="AT533" s="225" t="s">
        <v>164</v>
      </c>
      <c r="AU533" s="225" t="s">
        <v>85</v>
      </c>
      <c r="AV533" s="12" t="s">
        <v>162</v>
      </c>
      <c r="AW533" s="12" t="s">
        <v>38</v>
      </c>
      <c r="AX533" s="12" t="s">
        <v>83</v>
      </c>
      <c r="AY533" s="225" t="s">
        <v>154</v>
      </c>
    </row>
    <row r="534" spans="2:65" s="1" customFormat="1" ht="15" customHeight="1">
      <c r="B534" s="40"/>
      <c r="C534" s="191" t="s">
        <v>968</v>
      </c>
      <c r="D534" s="191" t="s">
        <v>157</v>
      </c>
      <c r="E534" s="192" t="s">
        <v>969</v>
      </c>
      <c r="F534" s="193" t="s">
        <v>970</v>
      </c>
      <c r="G534" s="194" t="s">
        <v>160</v>
      </c>
      <c r="H534" s="195">
        <v>131.137</v>
      </c>
      <c r="I534" s="196"/>
      <c r="J534" s="197">
        <f>ROUND(I534*H534,2)</f>
        <v>0</v>
      </c>
      <c r="K534" s="193" t="s">
        <v>161</v>
      </c>
      <c r="L534" s="60"/>
      <c r="M534" s="198" t="s">
        <v>21</v>
      </c>
      <c r="N534" s="199" t="s">
        <v>46</v>
      </c>
      <c r="O534" s="41"/>
      <c r="P534" s="200">
        <f>O534*H534</f>
        <v>0</v>
      </c>
      <c r="Q534" s="200">
        <v>1.0000000000000001E-5</v>
      </c>
      <c r="R534" s="200">
        <f>Q534*H534</f>
        <v>1.3113700000000001E-3</v>
      </c>
      <c r="S534" s="200">
        <v>0</v>
      </c>
      <c r="T534" s="201">
        <f>S534*H534</f>
        <v>0</v>
      </c>
      <c r="AR534" s="23" t="s">
        <v>241</v>
      </c>
      <c r="AT534" s="23" t="s">
        <v>157</v>
      </c>
      <c r="AU534" s="23" t="s">
        <v>85</v>
      </c>
      <c r="AY534" s="23" t="s">
        <v>154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23" t="s">
        <v>83</v>
      </c>
      <c r="BK534" s="202">
        <f>ROUND(I534*H534,2)</f>
        <v>0</v>
      </c>
      <c r="BL534" s="23" t="s">
        <v>241</v>
      </c>
      <c r="BM534" s="23" t="s">
        <v>971</v>
      </c>
    </row>
    <row r="535" spans="2:65" s="11" customFormat="1">
      <c r="B535" s="203"/>
      <c r="C535" s="204"/>
      <c r="D535" s="205" t="s">
        <v>164</v>
      </c>
      <c r="E535" s="206" t="s">
        <v>21</v>
      </c>
      <c r="F535" s="207" t="s">
        <v>972</v>
      </c>
      <c r="G535" s="204"/>
      <c r="H535" s="208">
        <v>98.765000000000001</v>
      </c>
      <c r="I535" s="209"/>
      <c r="J535" s="204"/>
      <c r="K535" s="204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164</v>
      </c>
      <c r="AU535" s="214" t="s">
        <v>85</v>
      </c>
      <c r="AV535" s="11" t="s">
        <v>85</v>
      </c>
      <c r="AW535" s="11" t="s">
        <v>38</v>
      </c>
      <c r="AX535" s="11" t="s">
        <v>75</v>
      </c>
      <c r="AY535" s="214" t="s">
        <v>154</v>
      </c>
    </row>
    <row r="536" spans="2:65" s="11" customFormat="1">
      <c r="B536" s="203"/>
      <c r="C536" s="204"/>
      <c r="D536" s="205" t="s">
        <v>164</v>
      </c>
      <c r="E536" s="206" t="s">
        <v>21</v>
      </c>
      <c r="F536" s="207" t="s">
        <v>973</v>
      </c>
      <c r="G536" s="204"/>
      <c r="H536" s="208">
        <v>32.372</v>
      </c>
      <c r="I536" s="209"/>
      <c r="J536" s="204"/>
      <c r="K536" s="204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164</v>
      </c>
      <c r="AU536" s="214" t="s">
        <v>85</v>
      </c>
      <c r="AV536" s="11" t="s">
        <v>85</v>
      </c>
      <c r="AW536" s="11" t="s">
        <v>38</v>
      </c>
      <c r="AX536" s="11" t="s">
        <v>75</v>
      </c>
      <c r="AY536" s="214" t="s">
        <v>154</v>
      </c>
    </row>
    <row r="537" spans="2:65" s="12" customFormat="1">
      <c r="B537" s="215"/>
      <c r="C537" s="216"/>
      <c r="D537" s="205" t="s">
        <v>164</v>
      </c>
      <c r="E537" s="217" t="s">
        <v>21</v>
      </c>
      <c r="F537" s="218" t="s">
        <v>167</v>
      </c>
      <c r="G537" s="216"/>
      <c r="H537" s="219">
        <v>131.137</v>
      </c>
      <c r="I537" s="220"/>
      <c r="J537" s="216"/>
      <c r="K537" s="216"/>
      <c r="L537" s="221"/>
      <c r="M537" s="222"/>
      <c r="N537" s="223"/>
      <c r="O537" s="223"/>
      <c r="P537" s="223"/>
      <c r="Q537" s="223"/>
      <c r="R537" s="223"/>
      <c r="S537" s="223"/>
      <c r="T537" s="224"/>
      <c r="AT537" s="225" t="s">
        <v>164</v>
      </c>
      <c r="AU537" s="225" t="s">
        <v>85</v>
      </c>
      <c r="AV537" s="12" t="s">
        <v>162</v>
      </c>
      <c r="AW537" s="12" t="s">
        <v>38</v>
      </c>
      <c r="AX537" s="12" t="s">
        <v>83</v>
      </c>
      <c r="AY537" s="225" t="s">
        <v>154</v>
      </c>
    </row>
    <row r="538" spans="2:65" s="1" customFormat="1" ht="15" customHeight="1">
      <c r="B538" s="40"/>
      <c r="C538" s="236" t="s">
        <v>974</v>
      </c>
      <c r="D538" s="236" t="s">
        <v>332</v>
      </c>
      <c r="E538" s="237" t="s">
        <v>975</v>
      </c>
      <c r="F538" s="238" t="s">
        <v>976</v>
      </c>
      <c r="G538" s="239" t="s">
        <v>160</v>
      </c>
      <c r="H538" s="240">
        <v>150.80799999999999</v>
      </c>
      <c r="I538" s="241"/>
      <c r="J538" s="242">
        <f>ROUND(I538*H538,2)</f>
        <v>0</v>
      </c>
      <c r="K538" s="238" t="s">
        <v>161</v>
      </c>
      <c r="L538" s="243"/>
      <c r="M538" s="244" t="s">
        <v>21</v>
      </c>
      <c r="N538" s="245" t="s">
        <v>46</v>
      </c>
      <c r="O538" s="41"/>
      <c r="P538" s="200">
        <f>O538*H538</f>
        <v>0</v>
      </c>
      <c r="Q538" s="200">
        <v>1.8000000000000001E-4</v>
      </c>
      <c r="R538" s="200">
        <f>Q538*H538</f>
        <v>2.714544E-2</v>
      </c>
      <c r="S538" s="200">
        <v>0</v>
      </c>
      <c r="T538" s="201">
        <f>S538*H538</f>
        <v>0</v>
      </c>
      <c r="AR538" s="23" t="s">
        <v>338</v>
      </c>
      <c r="AT538" s="23" t="s">
        <v>332</v>
      </c>
      <c r="AU538" s="23" t="s">
        <v>85</v>
      </c>
      <c r="AY538" s="23" t="s">
        <v>154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23" t="s">
        <v>83</v>
      </c>
      <c r="BK538" s="202">
        <f>ROUND(I538*H538,2)</f>
        <v>0</v>
      </c>
      <c r="BL538" s="23" t="s">
        <v>241</v>
      </c>
      <c r="BM538" s="23" t="s">
        <v>977</v>
      </c>
    </row>
    <row r="539" spans="2:65" s="11" customFormat="1">
      <c r="B539" s="203"/>
      <c r="C539" s="204"/>
      <c r="D539" s="205" t="s">
        <v>164</v>
      </c>
      <c r="E539" s="206" t="s">
        <v>21</v>
      </c>
      <c r="F539" s="207" t="s">
        <v>978</v>
      </c>
      <c r="G539" s="204"/>
      <c r="H539" s="208">
        <v>113.58</v>
      </c>
      <c r="I539" s="209"/>
      <c r="J539" s="204"/>
      <c r="K539" s="204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164</v>
      </c>
      <c r="AU539" s="214" t="s">
        <v>85</v>
      </c>
      <c r="AV539" s="11" t="s">
        <v>85</v>
      </c>
      <c r="AW539" s="11" t="s">
        <v>38</v>
      </c>
      <c r="AX539" s="11" t="s">
        <v>75</v>
      </c>
      <c r="AY539" s="214" t="s">
        <v>154</v>
      </c>
    </row>
    <row r="540" spans="2:65" s="11" customFormat="1">
      <c r="B540" s="203"/>
      <c r="C540" s="204"/>
      <c r="D540" s="205" t="s">
        <v>164</v>
      </c>
      <c r="E540" s="206" t="s">
        <v>21</v>
      </c>
      <c r="F540" s="207" t="s">
        <v>979</v>
      </c>
      <c r="G540" s="204"/>
      <c r="H540" s="208">
        <v>37.228000000000002</v>
      </c>
      <c r="I540" s="209"/>
      <c r="J540" s="204"/>
      <c r="K540" s="204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164</v>
      </c>
      <c r="AU540" s="214" t="s">
        <v>85</v>
      </c>
      <c r="AV540" s="11" t="s">
        <v>85</v>
      </c>
      <c r="AW540" s="11" t="s">
        <v>38</v>
      </c>
      <c r="AX540" s="11" t="s">
        <v>75</v>
      </c>
      <c r="AY540" s="214" t="s">
        <v>154</v>
      </c>
    </row>
    <row r="541" spans="2:65" s="12" customFormat="1">
      <c r="B541" s="215"/>
      <c r="C541" s="216"/>
      <c r="D541" s="205" t="s">
        <v>164</v>
      </c>
      <c r="E541" s="217" t="s">
        <v>21</v>
      </c>
      <c r="F541" s="218" t="s">
        <v>167</v>
      </c>
      <c r="G541" s="216"/>
      <c r="H541" s="219">
        <v>150.80799999999999</v>
      </c>
      <c r="I541" s="220"/>
      <c r="J541" s="216"/>
      <c r="K541" s="216"/>
      <c r="L541" s="221"/>
      <c r="M541" s="222"/>
      <c r="N541" s="223"/>
      <c r="O541" s="223"/>
      <c r="P541" s="223"/>
      <c r="Q541" s="223"/>
      <c r="R541" s="223"/>
      <c r="S541" s="223"/>
      <c r="T541" s="224"/>
      <c r="AT541" s="225" t="s">
        <v>164</v>
      </c>
      <c r="AU541" s="225" t="s">
        <v>85</v>
      </c>
      <c r="AV541" s="12" t="s">
        <v>162</v>
      </c>
      <c r="AW541" s="12" t="s">
        <v>38</v>
      </c>
      <c r="AX541" s="12" t="s">
        <v>83</v>
      </c>
      <c r="AY541" s="225" t="s">
        <v>154</v>
      </c>
    </row>
    <row r="542" spans="2:65" s="1" customFormat="1" ht="23.85" customHeight="1">
      <c r="B542" s="40"/>
      <c r="C542" s="191" t="s">
        <v>980</v>
      </c>
      <c r="D542" s="191" t="s">
        <v>157</v>
      </c>
      <c r="E542" s="192" t="s">
        <v>981</v>
      </c>
      <c r="F542" s="193" t="s">
        <v>982</v>
      </c>
      <c r="G542" s="194" t="s">
        <v>264</v>
      </c>
      <c r="H542" s="195">
        <v>1.262</v>
      </c>
      <c r="I542" s="196"/>
      <c r="J542" s="197">
        <f>ROUND(I542*H542,2)</f>
        <v>0</v>
      </c>
      <c r="K542" s="193" t="s">
        <v>161</v>
      </c>
      <c r="L542" s="60"/>
      <c r="M542" s="198" t="s">
        <v>21</v>
      </c>
      <c r="N542" s="199" t="s">
        <v>46</v>
      </c>
      <c r="O542" s="41"/>
      <c r="P542" s="200">
        <f>O542*H542</f>
        <v>0</v>
      </c>
      <c r="Q542" s="200">
        <v>0</v>
      </c>
      <c r="R542" s="200">
        <f>Q542*H542</f>
        <v>0</v>
      </c>
      <c r="S542" s="200">
        <v>0</v>
      </c>
      <c r="T542" s="201">
        <f>S542*H542</f>
        <v>0</v>
      </c>
      <c r="AR542" s="23" t="s">
        <v>241</v>
      </c>
      <c r="AT542" s="23" t="s">
        <v>157</v>
      </c>
      <c r="AU542" s="23" t="s">
        <v>85</v>
      </c>
      <c r="AY542" s="23" t="s">
        <v>154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23" t="s">
        <v>83</v>
      </c>
      <c r="BK542" s="202">
        <f>ROUND(I542*H542,2)</f>
        <v>0</v>
      </c>
      <c r="BL542" s="23" t="s">
        <v>241</v>
      </c>
      <c r="BM542" s="23" t="s">
        <v>983</v>
      </c>
    </row>
    <row r="543" spans="2:65" s="10" customFormat="1" ht="29.85" customHeight="1">
      <c r="B543" s="175"/>
      <c r="C543" s="176"/>
      <c r="D543" s="177" t="s">
        <v>74</v>
      </c>
      <c r="E543" s="189" t="s">
        <v>984</v>
      </c>
      <c r="F543" s="189" t="s">
        <v>985</v>
      </c>
      <c r="G543" s="176"/>
      <c r="H543" s="176"/>
      <c r="I543" s="179"/>
      <c r="J543" s="190">
        <f>BK543</f>
        <v>0</v>
      </c>
      <c r="K543" s="176"/>
      <c r="L543" s="181"/>
      <c r="M543" s="182"/>
      <c r="N543" s="183"/>
      <c r="O543" s="183"/>
      <c r="P543" s="184">
        <f>P544</f>
        <v>0</v>
      </c>
      <c r="Q543" s="183"/>
      <c r="R543" s="184">
        <f>R544</f>
        <v>0</v>
      </c>
      <c r="S543" s="183"/>
      <c r="T543" s="185">
        <f>T544</f>
        <v>0</v>
      </c>
      <c r="AR543" s="186" t="s">
        <v>85</v>
      </c>
      <c r="AT543" s="187" t="s">
        <v>74</v>
      </c>
      <c r="AU543" s="187" t="s">
        <v>83</v>
      </c>
      <c r="AY543" s="186" t="s">
        <v>154</v>
      </c>
      <c r="BK543" s="188">
        <f>BK544</f>
        <v>0</v>
      </c>
    </row>
    <row r="544" spans="2:65" s="1" customFormat="1" ht="15" customHeight="1">
      <c r="B544" s="40"/>
      <c r="C544" s="191" t="s">
        <v>986</v>
      </c>
      <c r="D544" s="191" t="s">
        <v>157</v>
      </c>
      <c r="E544" s="192" t="s">
        <v>987</v>
      </c>
      <c r="F544" s="193" t="s">
        <v>988</v>
      </c>
      <c r="G544" s="194" t="s">
        <v>989</v>
      </c>
      <c r="H544" s="195">
        <v>1</v>
      </c>
      <c r="I544" s="196"/>
      <c r="J544" s="197">
        <f>ROUND(I544*H544,2)</f>
        <v>0</v>
      </c>
      <c r="K544" s="193" t="s">
        <v>21</v>
      </c>
      <c r="L544" s="60"/>
      <c r="M544" s="198" t="s">
        <v>21</v>
      </c>
      <c r="N544" s="199" t="s">
        <v>46</v>
      </c>
      <c r="O544" s="41"/>
      <c r="P544" s="200">
        <f>O544*H544</f>
        <v>0</v>
      </c>
      <c r="Q544" s="200">
        <v>0</v>
      </c>
      <c r="R544" s="200">
        <f>Q544*H544</f>
        <v>0</v>
      </c>
      <c r="S544" s="200">
        <v>0</v>
      </c>
      <c r="T544" s="201">
        <f>S544*H544</f>
        <v>0</v>
      </c>
      <c r="AR544" s="23" t="s">
        <v>241</v>
      </c>
      <c r="AT544" s="23" t="s">
        <v>157</v>
      </c>
      <c r="AU544" s="23" t="s">
        <v>85</v>
      </c>
      <c r="AY544" s="23" t="s">
        <v>154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23" t="s">
        <v>83</v>
      </c>
      <c r="BK544" s="202">
        <f>ROUND(I544*H544,2)</f>
        <v>0</v>
      </c>
      <c r="BL544" s="23" t="s">
        <v>241</v>
      </c>
      <c r="BM544" s="23" t="s">
        <v>990</v>
      </c>
    </row>
    <row r="545" spans="2:65" s="10" customFormat="1" ht="29.85" customHeight="1">
      <c r="B545" s="175"/>
      <c r="C545" s="176"/>
      <c r="D545" s="177" t="s">
        <v>74</v>
      </c>
      <c r="E545" s="189" t="s">
        <v>991</v>
      </c>
      <c r="F545" s="189" t="s">
        <v>992</v>
      </c>
      <c r="G545" s="176"/>
      <c r="H545" s="176"/>
      <c r="I545" s="179"/>
      <c r="J545" s="190">
        <f>BK545</f>
        <v>0</v>
      </c>
      <c r="K545" s="176"/>
      <c r="L545" s="181"/>
      <c r="M545" s="182"/>
      <c r="N545" s="183"/>
      <c r="O545" s="183"/>
      <c r="P545" s="184">
        <f>SUM(P546:P604)</f>
        <v>0</v>
      </c>
      <c r="Q545" s="183"/>
      <c r="R545" s="184">
        <f>SUM(R546:R604)</f>
        <v>0.86950875000000005</v>
      </c>
      <c r="S545" s="183"/>
      <c r="T545" s="185">
        <f>SUM(T546:T604)</f>
        <v>0</v>
      </c>
      <c r="AR545" s="186" t="s">
        <v>85</v>
      </c>
      <c r="AT545" s="187" t="s">
        <v>74</v>
      </c>
      <c r="AU545" s="187" t="s">
        <v>83</v>
      </c>
      <c r="AY545" s="186" t="s">
        <v>154</v>
      </c>
      <c r="BK545" s="188">
        <f>SUM(BK546:BK604)</f>
        <v>0</v>
      </c>
    </row>
    <row r="546" spans="2:65" s="1" customFormat="1" ht="23.85" customHeight="1">
      <c r="B546" s="40"/>
      <c r="C546" s="191" t="s">
        <v>993</v>
      </c>
      <c r="D546" s="191" t="s">
        <v>157</v>
      </c>
      <c r="E546" s="192" t="s">
        <v>994</v>
      </c>
      <c r="F546" s="193" t="s">
        <v>995</v>
      </c>
      <c r="G546" s="194" t="s">
        <v>672</v>
      </c>
      <c r="H546" s="195">
        <v>1</v>
      </c>
      <c r="I546" s="196"/>
      <c r="J546" s="197">
        <f>ROUND(I546*H546,2)</f>
        <v>0</v>
      </c>
      <c r="K546" s="193" t="s">
        <v>21</v>
      </c>
      <c r="L546" s="60"/>
      <c r="M546" s="198" t="s">
        <v>21</v>
      </c>
      <c r="N546" s="199" t="s">
        <v>46</v>
      </c>
      <c r="O546" s="41"/>
      <c r="P546" s="200">
        <f>O546*H546</f>
        <v>0</v>
      </c>
      <c r="Q546" s="200">
        <v>3.5100000000000001E-3</v>
      </c>
      <c r="R546" s="200">
        <f>Q546*H546</f>
        <v>3.5100000000000001E-3</v>
      </c>
      <c r="S546" s="200">
        <v>0</v>
      </c>
      <c r="T546" s="201">
        <f>S546*H546</f>
        <v>0</v>
      </c>
      <c r="AR546" s="23" t="s">
        <v>241</v>
      </c>
      <c r="AT546" s="23" t="s">
        <v>157</v>
      </c>
      <c r="AU546" s="23" t="s">
        <v>85</v>
      </c>
      <c r="AY546" s="23" t="s">
        <v>154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23" t="s">
        <v>83</v>
      </c>
      <c r="BK546" s="202">
        <f>ROUND(I546*H546,2)</f>
        <v>0</v>
      </c>
      <c r="BL546" s="23" t="s">
        <v>241</v>
      </c>
      <c r="BM546" s="23" t="s">
        <v>996</v>
      </c>
    </row>
    <row r="547" spans="2:65" s="11" customFormat="1">
      <c r="B547" s="203"/>
      <c r="C547" s="204"/>
      <c r="D547" s="205" t="s">
        <v>164</v>
      </c>
      <c r="E547" s="206" t="s">
        <v>21</v>
      </c>
      <c r="F547" s="207" t="s">
        <v>997</v>
      </c>
      <c r="G547" s="204"/>
      <c r="H547" s="208">
        <v>1</v>
      </c>
      <c r="I547" s="209"/>
      <c r="J547" s="204"/>
      <c r="K547" s="204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164</v>
      </c>
      <c r="AU547" s="214" t="s">
        <v>85</v>
      </c>
      <c r="AV547" s="11" t="s">
        <v>85</v>
      </c>
      <c r="AW547" s="11" t="s">
        <v>38</v>
      </c>
      <c r="AX547" s="11" t="s">
        <v>83</v>
      </c>
      <c r="AY547" s="214" t="s">
        <v>154</v>
      </c>
    </row>
    <row r="548" spans="2:65" s="1" customFormat="1" ht="23.85" customHeight="1">
      <c r="B548" s="40"/>
      <c r="C548" s="191" t="s">
        <v>998</v>
      </c>
      <c r="D548" s="191" t="s">
        <v>157</v>
      </c>
      <c r="E548" s="192" t="s">
        <v>999</v>
      </c>
      <c r="F548" s="193" t="s">
        <v>1000</v>
      </c>
      <c r="G548" s="194" t="s">
        <v>201</v>
      </c>
      <c r="H548" s="195">
        <v>40.18</v>
      </c>
      <c r="I548" s="196"/>
      <c r="J548" s="197">
        <f>ROUND(I548*H548,2)</f>
        <v>0</v>
      </c>
      <c r="K548" s="193" t="s">
        <v>161</v>
      </c>
      <c r="L548" s="60"/>
      <c r="M548" s="198" t="s">
        <v>21</v>
      </c>
      <c r="N548" s="199" t="s">
        <v>46</v>
      </c>
      <c r="O548" s="41"/>
      <c r="P548" s="200">
        <f>O548*H548</f>
        <v>0</v>
      </c>
      <c r="Q548" s="200">
        <v>2.1900000000000001E-3</v>
      </c>
      <c r="R548" s="200">
        <f>Q548*H548</f>
        <v>8.7994200000000009E-2</v>
      </c>
      <c r="S548" s="200">
        <v>0</v>
      </c>
      <c r="T548" s="201">
        <f>S548*H548</f>
        <v>0</v>
      </c>
      <c r="AR548" s="23" t="s">
        <v>241</v>
      </c>
      <c r="AT548" s="23" t="s">
        <v>157</v>
      </c>
      <c r="AU548" s="23" t="s">
        <v>85</v>
      </c>
      <c r="AY548" s="23" t="s">
        <v>154</v>
      </c>
      <c r="BE548" s="202">
        <f>IF(N548="základní",J548,0)</f>
        <v>0</v>
      </c>
      <c r="BF548" s="202">
        <f>IF(N548="snížená",J548,0)</f>
        <v>0</v>
      </c>
      <c r="BG548" s="202">
        <f>IF(N548="zákl. přenesená",J548,0)</f>
        <v>0</v>
      </c>
      <c r="BH548" s="202">
        <f>IF(N548="sníž. přenesená",J548,0)</f>
        <v>0</v>
      </c>
      <c r="BI548" s="202">
        <f>IF(N548="nulová",J548,0)</f>
        <v>0</v>
      </c>
      <c r="BJ548" s="23" t="s">
        <v>83</v>
      </c>
      <c r="BK548" s="202">
        <f>ROUND(I548*H548,2)</f>
        <v>0</v>
      </c>
      <c r="BL548" s="23" t="s">
        <v>241</v>
      </c>
      <c r="BM548" s="23" t="s">
        <v>1001</v>
      </c>
    </row>
    <row r="549" spans="2:65" s="13" customFormat="1">
      <c r="B549" s="226"/>
      <c r="C549" s="227"/>
      <c r="D549" s="205" t="s">
        <v>164</v>
      </c>
      <c r="E549" s="228" t="s">
        <v>21</v>
      </c>
      <c r="F549" s="229" t="s">
        <v>1002</v>
      </c>
      <c r="G549" s="227"/>
      <c r="H549" s="228" t="s">
        <v>21</v>
      </c>
      <c r="I549" s="230"/>
      <c r="J549" s="227"/>
      <c r="K549" s="227"/>
      <c r="L549" s="231"/>
      <c r="M549" s="232"/>
      <c r="N549" s="233"/>
      <c r="O549" s="233"/>
      <c r="P549" s="233"/>
      <c r="Q549" s="233"/>
      <c r="R549" s="233"/>
      <c r="S549" s="233"/>
      <c r="T549" s="234"/>
      <c r="AT549" s="235" t="s">
        <v>164</v>
      </c>
      <c r="AU549" s="235" t="s">
        <v>85</v>
      </c>
      <c r="AV549" s="13" t="s">
        <v>83</v>
      </c>
      <c r="AW549" s="13" t="s">
        <v>38</v>
      </c>
      <c r="AX549" s="13" t="s">
        <v>75</v>
      </c>
      <c r="AY549" s="235" t="s">
        <v>154</v>
      </c>
    </row>
    <row r="550" spans="2:65" s="11" customFormat="1">
      <c r="B550" s="203"/>
      <c r="C550" s="204"/>
      <c r="D550" s="205" t="s">
        <v>164</v>
      </c>
      <c r="E550" s="206" t="s">
        <v>21</v>
      </c>
      <c r="F550" s="207" t="s">
        <v>1003</v>
      </c>
      <c r="G550" s="204"/>
      <c r="H550" s="208">
        <v>40.18</v>
      </c>
      <c r="I550" s="209"/>
      <c r="J550" s="204"/>
      <c r="K550" s="204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164</v>
      </c>
      <c r="AU550" s="214" t="s">
        <v>85</v>
      </c>
      <c r="AV550" s="11" t="s">
        <v>85</v>
      </c>
      <c r="AW550" s="11" t="s">
        <v>38</v>
      </c>
      <c r="AX550" s="11" t="s">
        <v>83</v>
      </c>
      <c r="AY550" s="214" t="s">
        <v>154</v>
      </c>
    </row>
    <row r="551" spans="2:65" s="1" customFormat="1" ht="23.85" customHeight="1">
      <c r="B551" s="40"/>
      <c r="C551" s="191" t="s">
        <v>1004</v>
      </c>
      <c r="D551" s="191" t="s">
        <v>157</v>
      </c>
      <c r="E551" s="192" t="s">
        <v>1005</v>
      </c>
      <c r="F551" s="193" t="s">
        <v>1006</v>
      </c>
      <c r="G551" s="194" t="s">
        <v>201</v>
      </c>
      <c r="H551" s="195">
        <v>84.36</v>
      </c>
      <c r="I551" s="196"/>
      <c r="J551" s="197">
        <f>ROUND(I551*H551,2)</f>
        <v>0</v>
      </c>
      <c r="K551" s="193" t="s">
        <v>161</v>
      </c>
      <c r="L551" s="60"/>
      <c r="M551" s="198" t="s">
        <v>21</v>
      </c>
      <c r="N551" s="199" t="s">
        <v>46</v>
      </c>
      <c r="O551" s="41"/>
      <c r="P551" s="200">
        <f>O551*H551</f>
        <v>0</v>
      </c>
      <c r="Q551" s="200">
        <v>2.96E-3</v>
      </c>
      <c r="R551" s="200">
        <f>Q551*H551</f>
        <v>0.2497056</v>
      </c>
      <c r="S551" s="200">
        <v>0</v>
      </c>
      <c r="T551" s="201">
        <f>S551*H551</f>
        <v>0</v>
      </c>
      <c r="AR551" s="23" t="s">
        <v>241</v>
      </c>
      <c r="AT551" s="23" t="s">
        <v>157</v>
      </c>
      <c r="AU551" s="23" t="s">
        <v>85</v>
      </c>
      <c r="AY551" s="23" t="s">
        <v>154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23" t="s">
        <v>83</v>
      </c>
      <c r="BK551" s="202">
        <f>ROUND(I551*H551,2)</f>
        <v>0</v>
      </c>
      <c r="BL551" s="23" t="s">
        <v>241</v>
      </c>
      <c r="BM551" s="23" t="s">
        <v>1007</v>
      </c>
    </row>
    <row r="552" spans="2:65" s="13" customFormat="1">
      <c r="B552" s="226"/>
      <c r="C552" s="227"/>
      <c r="D552" s="205" t="s">
        <v>164</v>
      </c>
      <c r="E552" s="228" t="s">
        <v>21</v>
      </c>
      <c r="F552" s="229" t="s">
        <v>1002</v>
      </c>
      <c r="G552" s="227"/>
      <c r="H552" s="228" t="s">
        <v>21</v>
      </c>
      <c r="I552" s="230"/>
      <c r="J552" s="227"/>
      <c r="K552" s="227"/>
      <c r="L552" s="231"/>
      <c r="M552" s="232"/>
      <c r="N552" s="233"/>
      <c r="O552" s="233"/>
      <c r="P552" s="233"/>
      <c r="Q552" s="233"/>
      <c r="R552" s="233"/>
      <c r="S552" s="233"/>
      <c r="T552" s="234"/>
      <c r="AT552" s="235" t="s">
        <v>164</v>
      </c>
      <c r="AU552" s="235" t="s">
        <v>85</v>
      </c>
      <c r="AV552" s="13" t="s">
        <v>83</v>
      </c>
      <c r="AW552" s="13" t="s">
        <v>38</v>
      </c>
      <c r="AX552" s="13" t="s">
        <v>75</v>
      </c>
      <c r="AY552" s="235" t="s">
        <v>154</v>
      </c>
    </row>
    <row r="553" spans="2:65" s="11" customFormat="1">
      <c r="B553" s="203"/>
      <c r="C553" s="204"/>
      <c r="D553" s="205" t="s">
        <v>164</v>
      </c>
      <c r="E553" s="206" t="s">
        <v>21</v>
      </c>
      <c r="F553" s="207" t="s">
        <v>1008</v>
      </c>
      <c r="G553" s="204"/>
      <c r="H553" s="208">
        <v>68.53</v>
      </c>
      <c r="I553" s="209"/>
      <c r="J553" s="204"/>
      <c r="K553" s="204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164</v>
      </c>
      <c r="AU553" s="214" t="s">
        <v>85</v>
      </c>
      <c r="AV553" s="11" t="s">
        <v>85</v>
      </c>
      <c r="AW553" s="11" t="s">
        <v>38</v>
      </c>
      <c r="AX553" s="11" t="s">
        <v>75</v>
      </c>
      <c r="AY553" s="214" t="s">
        <v>154</v>
      </c>
    </row>
    <row r="554" spans="2:65" s="11" customFormat="1">
      <c r="B554" s="203"/>
      <c r="C554" s="204"/>
      <c r="D554" s="205" t="s">
        <v>164</v>
      </c>
      <c r="E554" s="206" t="s">
        <v>21</v>
      </c>
      <c r="F554" s="207" t="s">
        <v>1009</v>
      </c>
      <c r="G554" s="204"/>
      <c r="H554" s="208">
        <v>15.83</v>
      </c>
      <c r="I554" s="209"/>
      <c r="J554" s="204"/>
      <c r="K554" s="204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164</v>
      </c>
      <c r="AU554" s="214" t="s">
        <v>85</v>
      </c>
      <c r="AV554" s="11" t="s">
        <v>85</v>
      </c>
      <c r="AW554" s="11" t="s">
        <v>38</v>
      </c>
      <c r="AX554" s="11" t="s">
        <v>75</v>
      </c>
      <c r="AY554" s="214" t="s">
        <v>154</v>
      </c>
    </row>
    <row r="555" spans="2:65" s="12" customFormat="1">
      <c r="B555" s="215"/>
      <c r="C555" s="216"/>
      <c r="D555" s="205" t="s">
        <v>164</v>
      </c>
      <c r="E555" s="217" t="s">
        <v>21</v>
      </c>
      <c r="F555" s="218" t="s">
        <v>167</v>
      </c>
      <c r="G555" s="216"/>
      <c r="H555" s="219">
        <v>84.36</v>
      </c>
      <c r="I555" s="220"/>
      <c r="J555" s="216"/>
      <c r="K555" s="216"/>
      <c r="L555" s="221"/>
      <c r="M555" s="222"/>
      <c r="N555" s="223"/>
      <c r="O555" s="223"/>
      <c r="P555" s="223"/>
      <c r="Q555" s="223"/>
      <c r="R555" s="223"/>
      <c r="S555" s="223"/>
      <c r="T555" s="224"/>
      <c r="AT555" s="225" t="s">
        <v>164</v>
      </c>
      <c r="AU555" s="225" t="s">
        <v>85</v>
      </c>
      <c r="AV555" s="12" t="s">
        <v>162</v>
      </c>
      <c r="AW555" s="12" t="s">
        <v>38</v>
      </c>
      <c r="AX555" s="12" t="s">
        <v>83</v>
      </c>
      <c r="AY555" s="225" t="s">
        <v>154</v>
      </c>
    </row>
    <row r="556" spans="2:65" s="1" customFormat="1" ht="23.85" customHeight="1">
      <c r="B556" s="40"/>
      <c r="C556" s="191" t="s">
        <v>1010</v>
      </c>
      <c r="D556" s="191" t="s">
        <v>157</v>
      </c>
      <c r="E556" s="192" t="s">
        <v>1011</v>
      </c>
      <c r="F556" s="193" t="s">
        <v>1012</v>
      </c>
      <c r="G556" s="194" t="s">
        <v>201</v>
      </c>
      <c r="H556" s="195">
        <v>36.96</v>
      </c>
      <c r="I556" s="196"/>
      <c r="J556" s="197">
        <f>ROUND(I556*H556,2)</f>
        <v>0</v>
      </c>
      <c r="K556" s="193" t="s">
        <v>21</v>
      </c>
      <c r="L556" s="60"/>
      <c r="M556" s="198" t="s">
        <v>21</v>
      </c>
      <c r="N556" s="199" t="s">
        <v>46</v>
      </c>
      <c r="O556" s="41"/>
      <c r="P556" s="200">
        <f>O556*H556</f>
        <v>0</v>
      </c>
      <c r="Q556" s="200">
        <v>1.8400000000000001E-3</v>
      </c>
      <c r="R556" s="200">
        <f>Q556*H556</f>
        <v>6.8006400000000009E-2</v>
      </c>
      <c r="S556" s="200">
        <v>0</v>
      </c>
      <c r="T556" s="201">
        <f>S556*H556</f>
        <v>0</v>
      </c>
      <c r="AR556" s="23" t="s">
        <v>241</v>
      </c>
      <c r="AT556" s="23" t="s">
        <v>157</v>
      </c>
      <c r="AU556" s="23" t="s">
        <v>85</v>
      </c>
      <c r="AY556" s="23" t="s">
        <v>154</v>
      </c>
      <c r="BE556" s="202">
        <f>IF(N556="základní",J556,0)</f>
        <v>0</v>
      </c>
      <c r="BF556" s="202">
        <f>IF(N556="snížená",J556,0)</f>
        <v>0</v>
      </c>
      <c r="BG556" s="202">
        <f>IF(N556="zákl. přenesená",J556,0)</f>
        <v>0</v>
      </c>
      <c r="BH556" s="202">
        <f>IF(N556="sníž. přenesená",J556,0)</f>
        <v>0</v>
      </c>
      <c r="BI556" s="202">
        <f>IF(N556="nulová",J556,0)</f>
        <v>0</v>
      </c>
      <c r="BJ556" s="23" t="s">
        <v>83</v>
      </c>
      <c r="BK556" s="202">
        <f>ROUND(I556*H556,2)</f>
        <v>0</v>
      </c>
      <c r="BL556" s="23" t="s">
        <v>241</v>
      </c>
      <c r="BM556" s="23" t="s">
        <v>1013</v>
      </c>
    </row>
    <row r="557" spans="2:65" s="13" customFormat="1">
      <c r="B557" s="226"/>
      <c r="C557" s="227"/>
      <c r="D557" s="205" t="s">
        <v>164</v>
      </c>
      <c r="E557" s="228" t="s">
        <v>21</v>
      </c>
      <c r="F557" s="229" t="s">
        <v>1002</v>
      </c>
      <c r="G557" s="227"/>
      <c r="H557" s="228" t="s">
        <v>21</v>
      </c>
      <c r="I557" s="230"/>
      <c r="J557" s="227"/>
      <c r="K557" s="227"/>
      <c r="L557" s="231"/>
      <c r="M557" s="232"/>
      <c r="N557" s="233"/>
      <c r="O557" s="233"/>
      <c r="P557" s="233"/>
      <c r="Q557" s="233"/>
      <c r="R557" s="233"/>
      <c r="S557" s="233"/>
      <c r="T557" s="234"/>
      <c r="AT557" s="235" t="s">
        <v>164</v>
      </c>
      <c r="AU557" s="235" t="s">
        <v>85</v>
      </c>
      <c r="AV557" s="13" t="s">
        <v>83</v>
      </c>
      <c r="AW557" s="13" t="s">
        <v>38</v>
      </c>
      <c r="AX557" s="13" t="s">
        <v>75</v>
      </c>
      <c r="AY557" s="235" t="s">
        <v>154</v>
      </c>
    </row>
    <row r="558" spans="2:65" s="11" customFormat="1">
      <c r="B558" s="203"/>
      <c r="C558" s="204"/>
      <c r="D558" s="205" t="s">
        <v>164</v>
      </c>
      <c r="E558" s="206" t="s">
        <v>21</v>
      </c>
      <c r="F558" s="207" t="s">
        <v>1014</v>
      </c>
      <c r="G558" s="204"/>
      <c r="H558" s="208">
        <v>6.4</v>
      </c>
      <c r="I558" s="209"/>
      <c r="J558" s="204"/>
      <c r="K558" s="204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164</v>
      </c>
      <c r="AU558" s="214" t="s">
        <v>85</v>
      </c>
      <c r="AV558" s="11" t="s">
        <v>85</v>
      </c>
      <c r="AW558" s="11" t="s">
        <v>38</v>
      </c>
      <c r="AX558" s="11" t="s">
        <v>75</v>
      </c>
      <c r="AY558" s="214" t="s">
        <v>154</v>
      </c>
    </row>
    <row r="559" spans="2:65" s="11" customFormat="1">
      <c r="B559" s="203"/>
      <c r="C559" s="204"/>
      <c r="D559" s="205" t="s">
        <v>164</v>
      </c>
      <c r="E559" s="206" t="s">
        <v>21</v>
      </c>
      <c r="F559" s="207" t="s">
        <v>1015</v>
      </c>
      <c r="G559" s="204"/>
      <c r="H559" s="208">
        <v>12.48</v>
      </c>
      <c r="I559" s="209"/>
      <c r="J559" s="204"/>
      <c r="K559" s="204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164</v>
      </c>
      <c r="AU559" s="214" t="s">
        <v>85</v>
      </c>
      <c r="AV559" s="11" t="s">
        <v>85</v>
      </c>
      <c r="AW559" s="11" t="s">
        <v>38</v>
      </c>
      <c r="AX559" s="11" t="s">
        <v>75</v>
      </c>
      <c r="AY559" s="214" t="s">
        <v>154</v>
      </c>
    </row>
    <row r="560" spans="2:65" s="11" customFormat="1">
      <c r="B560" s="203"/>
      <c r="C560" s="204"/>
      <c r="D560" s="205" t="s">
        <v>164</v>
      </c>
      <c r="E560" s="206" t="s">
        <v>21</v>
      </c>
      <c r="F560" s="207" t="s">
        <v>1016</v>
      </c>
      <c r="G560" s="204"/>
      <c r="H560" s="208">
        <v>2.52</v>
      </c>
      <c r="I560" s="209"/>
      <c r="J560" s="204"/>
      <c r="K560" s="204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164</v>
      </c>
      <c r="AU560" s="214" t="s">
        <v>85</v>
      </c>
      <c r="AV560" s="11" t="s">
        <v>85</v>
      </c>
      <c r="AW560" s="11" t="s">
        <v>38</v>
      </c>
      <c r="AX560" s="11" t="s">
        <v>75</v>
      </c>
      <c r="AY560" s="214" t="s">
        <v>154</v>
      </c>
    </row>
    <row r="561" spans="2:65" s="11" customFormat="1">
      <c r="B561" s="203"/>
      <c r="C561" s="204"/>
      <c r="D561" s="205" t="s">
        <v>164</v>
      </c>
      <c r="E561" s="206" t="s">
        <v>21</v>
      </c>
      <c r="F561" s="207" t="s">
        <v>1017</v>
      </c>
      <c r="G561" s="204"/>
      <c r="H561" s="208">
        <v>7.7</v>
      </c>
      <c r="I561" s="209"/>
      <c r="J561" s="204"/>
      <c r="K561" s="204"/>
      <c r="L561" s="210"/>
      <c r="M561" s="211"/>
      <c r="N561" s="212"/>
      <c r="O561" s="212"/>
      <c r="P561" s="212"/>
      <c r="Q561" s="212"/>
      <c r="R561" s="212"/>
      <c r="S561" s="212"/>
      <c r="T561" s="213"/>
      <c r="AT561" s="214" t="s">
        <v>164</v>
      </c>
      <c r="AU561" s="214" t="s">
        <v>85</v>
      </c>
      <c r="AV561" s="11" t="s">
        <v>85</v>
      </c>
      <c r="AW561" s="11" t="s">
        <v>38</v>
      </c>
      <c r="AX561" s="11" t="s">
        <v>75</v>
      </c>
      <c r="AY561" s="214" t="s">
        <v>154</v>
      </c>
    </row>
    <row r="562" spans="2:65" s="11" customFormat="1">
      <c r="B562" s="203"/>
      <c r="C562" s="204"/>
      <c r="D562" s="205" t="s">
        <v>164</v>
      </c>
      <c r="E562" s="206" t="s">
        <v>21</v>
      </c>
      <c r="F562" s="207" t="s">
        <v>1018</v>
      </c>
      <c r="G562" s="204"/>
      <c r="H562" s="208">
        <v>7.86</v>
      </c>
      <c r="I562" s="209"/>
      <c r="J562" s="204"/>
      <c r="K562" s="204"/>
      <c r="L562" s="210"/>
      <c r="M562" s="211"/>
      <c r="N562" s="212"/>
      <c r="O562" s="212"/>
      <c r="P562" s="212"/>
      <c r="Q562" s="212"/>
      <c r="R562" s="212"/>
      <c r="S562" s="212"/>
      <c r="T562" s="213"/>
      <c r="AT562" s="214" t="s">
        <v>164</v>
      </c>
      <c r="AU562" s="214" t="s">
        <v>85</v>
      </c>
      <c r="AV562" s="11" t="s">
        <v>85</v>
      </c>
      <c r="AW562" s="11" t="s">
        <v>38</v>
      </c>
      <c r="AX562" s="11" t="s">
        <v>75</v>
      </c>
      <c r="AY562" s="214" t="s">
        <v>154</v>
      </c>
    </row>
    <row r="563" spans="2:65" s="12" customFormat="1">
      <c r="B563" s="215"/>
      <c r="C563" s="216"/>
      <c r="D563" s="205" t="s">
        <v>164</v>
      </c>
      <c r="E563" s="217" t="s">
        <v>21</v>
      </c>
      <c r="F563" s="218" t="s">
        <v>167</v>
      </c>
      <c r="G563" s="216"/>
      <c r="H563" s="219">
        <v>36.96</v>
      </c>
      <c r="I563" s="220"/>
      <c r="J563" s="216"/>
      <c r="K563" s="216"/>
      <c r="L563" s="221"/>
      <c r="M563" s="222"/>
      <c r="N563" s="223"/>
      <c r="O563" s="223"/>
      <c r="P563" s="223"/>
      <c r="Q563" s="223"/>
      <c r="R563" s="223"/>
      <c r="S563" s="223"/>
      <c r="T563" s="224"/>
      <c r="AT563" s="225" t="s">
        <v>164</v>
      </c>
      <c r="AU563" s="225" t="s">
        <v>85</v>
      </c>
      <c r="AV563" s="12" t="s">
        <v>162</v>
      </c>
      <c r="AW563" s="12" t="s">
        <v>38</v>
      </c>
      <c r="AX563" s="12" t="s">
        <v>83</v>
      </c>
      <c r="AY563" s="225" t="s">
        <v>154</v>
      </c>
    </row>
    <row r="564" spans="2:65" s="1" customFormat="1" ht="23.85" customHeight="1">
      <c r="B564" s="40"/>
      <c r="C564" s="191" t="s">
        <v>1019</v>
      </c>
      <c r="D564" s="191" t="s">
        <v>157</v>
      </c>
      <c r="E564" s="192" t="s">
        <v>1020</v>
      </c>
      <c r="F564" s="193" t="s">
        <v>1021</v>
      </c>
      <c r="G564" s="194" t="s">
        <v>201</v>
      </c>
      <c r="H564" s="195">
        <v>0.38</v>
      </c>
      <c r="I564" s="196"/>
      <c r="J564" s="197">
        <f>ROUND(I564*H564,2)</f>
        <v>0</v>
      </c>
      <c r="K564" s="193" t="s">
        <v>21</v>
      </c>
      <c r="L564" s="60"/>
      <c r="M564" s="198" t="s">
        <v>21</v>
      </c>
      <c r="N564" s="199" t="s">
        <v>46</v>
      </c>
      <c r="O564" s="41"/>
      <c r="P564" s="200">
        <f>O564*H564</f>
        <v>0</v>
      </c>
      <c r="Q564" s="200">
        <v>1.8400000000000001E-3</v>
      </c>
      <c r="R564" s="200">
        <f>Q564*H564</f>
        <v>6.9920000000000008E-4</v>
      </c>
      <c r="S564" s="200">
        <v>0</v>
      </c>
      <c r="T564" s="201">
        <f>S564*H564</f>
        <v>0</v>
      </c>
      <c r="AR564" s="23" t="s">
        <v>241</v>
      </c>
      <c r="AT564" s="23" t="s">
        <v>157</v>
      </c>
      <c r="AU564" s="23" t="s">
        <v>85</v>
      </c>
      <c r="AY564" s="23" t="s">
        <v>154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23" t="s">
        <v>83</v>
      </c>
      <c r="BK564" s="202">
        <f>ROUND(I564*H564,2)</f>
        <v>0</v>
      </c>
      <c r="BL564" s="23" t="s">
        <v>241</v>
      </c>
      <c r="BM564" s="23" t="s">
        <v>1022</v>
      </c>
    </row>
    <row r="565" spans="2:65" s="13" customFormat="1">
      <c r="B565" s="226"/>
      <c r="C565" s="227"/>
      <c r="D565" s="205" t="s">
        <v>164</v>
      </c>
      <c r="E565" s="228" t="s">
        <v>21</v>
      </c>
      <c r="F565" s="229" t="s">
        <v>1002</v>
      </c>
      <c r="G565" s="227"/>
      <c r="H565" s="228" t="s">
        <v>21</v>
      </c>
      <c r="I565" s="230"/>
      <c r="J565" s="227"/>
      <c r="K565" s="227"/>
      <c r="L565" s="231"/>
      <c r="M565" s="232"/>
      <c r="N565" s="233"/>
      <c r="O565" s="233"/>
      <c r="P565" s="233"/>
      <c r="Q565" s="233"/>
      <c r="R565" s="233"/>
      <c r="S565" s="233"/>
      <c r="T565" s="234"/>
      <c r="AT565" s="235" t="s">
        <v>164</v>
      </c>
      <c r="AU565" s="235" t="s">
        <v>85</v>
      </c>
      <c r="AV565" s="13" t="s">
        <v>83</v>
      </c>
      <c r="AW565" s="13" t="s">
        <v>38</v>
      </c>
      <c r="AX565" s="13" t="s">
        <v>75</v>
      </c>
      <c r="AY565" s="235" t="s">
        <v>154</v>
      </c>
    </row>
    <row r="566" spans="2:65" s="11" customFormat="1">
      <c r="B566" s="203"/>
      <c r="C566" s="204"/>
      <c r="D566" s="205" t="s">
        <v>164</v>
      </c>
      <c r="E566" s="206" t="s">
        <v>21</v>
      </c>
      <c r="F566" s="207" t="s">
        <v>1023</v>
      </c>
      <c r="G566" s="204"/>
      <c r="H566" s="208">
        <v>0.38</v>
      </c>
      <c r="I566" s="209"/>
      <c r="J566" s="204"/>
      <c r="K566" s="204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164</v>
      </c>
      <c r="AU566" s="214" t="s">
        <v>85</v>
      </c>
      <c r="AV566" s="11" t="s">
        <v>85</v>
      </c>
      <c r="AW566" s="11" t="s">
        <v>38</v>
      </c>
      <c r="AX566" s="11" t="s">
        <v>83</v>
      </c>
      <c r="AY566" s="214" t="s">
        <v>154</v>
      </c>
    </row>
    <row r="567" spans="2:65" s="1" customFormat="1" ht="15" customHeight="1">
      <c r="B567" s="40"/>
      <c r="C567" s="191" t="s">
        <v>1024</v>
      </c>
      <c r="D567" s="191" t="s">
        <v>157</v>
      </c>
      <c r="E567" s="192" t="s">
        <v>1025</v>
      </c>
      <c r="F567" s="193" t="s">
        <v>1026</v>
      </c>
      <c r="G567" s="194" t="s">
        <v>201</v>
      </c>
      <c r="H567" s="195">
        <v>58.5</v>
      </c>
      <c r="I567" s="196"/>
      <c r="J567" s="197">
        <f>ROUND(I567*H567,2)</f>
        <v>0</v>
      </c>
      <c r="K567" s="193" t="s">
        <v>21</v>
      </c>
      <c r="L567" s="60"/>
      <c r="M567" s="198" t="s">
        <v>21</v>
      </c>
      <c r="N567" s="199" t="s">
        <v>46</v>
      </c>
      <c r="O567" s="41"/>
      <c r="P567" s="200">
        <f>O567*H567</f>
        <v>0</v>
      </c>
      <c r="Q567" s="200">
        <v>2.96E-3</v>
      </c>
      <c r="R567" s="200">
        <f>Q567*H567</f>
        <v>0.17316000000000001</v>
      </c>
      <c r="S567" s="200">
        <v>0</v>
      </c>
      <c r="T567" s="201">
        <f>S567*H567</f>
        <v>0</v>
      </c>
      <c r="AR567" s="23" t="s">
        <v>241</v>
      </c>
      <c r="AT567" s="23" t="s">
        <v>157</v>
      </c>
      <c r="AU567" s="23" t="s">
        <v>85</v>
      </c>
      <c r="AY567" s="23" t="s">
        <v>154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23" t="s">
        <v>83</v>
      </c>
      <c r="BK567" s="202">
        <f>ROUND(I567*H567,2)</f>
        <v>0</v>
      </c>
      <c r="BL567" s="23" t="s">
        <v>241</v>
      </c>
      <c r="BM567" s="23" t="s">
        <v>1027</v>
      </c>
    </row>
    <row r="568" spans="2:65" s="13" customFormat="1">
      <c r="B568" s="226"/>
      <c r="C568" s="227"/>
      <c r="D568" s="205" t="s">
        <v>164</v>
      </c>
      <c r="E568" s="228" t="s">
        <v>21</v>
      </c>
      <c r="F568" s="229" t="s">
        <v>1002</v>
      </c>
      <c r="G568" s="227"/>
      <c r="H568" s="228" t="s">
        <v>21</v>
      </c>
      <c r="I568" s="230"/>
      <c r="J568" s="227"/>
      <c r="K568" s="227"/>
      <c r="L568" s="231"/>
      <c r="M568" s="232"/>
      <c r="N568" s="233"/>
      <c r="O568" s="233"/>
      <c r="P568" s="233"/>
      <c r="Q568" s="233"/>
      <c r="R568" s="233"/>
      <c r="S568" s="233"/>
      <c r="T568" s="234"/>
      <c r="AT568" s="235" t="s">
        <v>164</v>
      </c>
      <c r="AU568" s="235" t="s">
        <v>85</v>
      </c>
      <c r="AV568" s="13" t="s">
        <v>83</v>
      </c>
      <c r="AW568" s="13" t="s">
        <v>38</v>
      </c>
      <c r="AX568" s="13" t="s">
        <v>75</v>
      </c>
      <c r="AY568" s="235" t="s">
        <v>154</v>
      </c>
    </row>
    <row r="569" spans="2:65" s="11" customFormat="1">
      <c r="B569" s="203"/>
      <c r="C569" s="204"/>
      <c r="D569" s="205" t="s">
        <v>164</v>
      </c>
      <c r="E569" s="206" t="s">
        <v>21</v>
      </c>
      <c r="F569" s="207" t="s">
        <v>1028</v>
      </c>
      <c r="G569" s="204"/>
      <c r="H569" s="208">
        <v>5.7</v>
      </c>
      <c r="I569" s="209"/>
      <c r="J569" s="204"/>
      <c r="K569" s="204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164</v>
      </c>
      <c r="AU569" s="214" t="s">
        <v>85</v>
      </c>
      <c r="AV569" s="11" t="s">
        <v>85</v>
      </c>
      <c r="AW569" s="11" t="s">
        <v>38</v>
      </c>
      <c r="AX569" s="11" t="s">
        <v>75</v>
      </c>
      <c r="AY569" s="214" t="s">
        <v>154</v>
      </c>
    </row>
    <row r="570" spans="2:65" s="11" customFormat="1">
      <c r="B570" s="203"/>
      <c r="C570" s="204"/>
      <c r="D570" s="205" t="s">
        <v>164</v>
      </c>
      <c r="E570" s="206" t="s">
        <v>21</v>
      </c>
      <c r="F570" s="207" t="s">
        <v>1029</v>
      </c>
      <c r="G570" s="204"/>
      <c r="H570" s="208">
        <v>34.200000000000003</v>
      </c>
      <c r="I570" s="209"/>
      <c r="J570" s="204"/>
      <c r="K570" s="204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164</v>
      </c>
      <c r="AU570" s="214" t="s">
        <v>85</v>
      </c>
      <c r="AV570" s="11" t="s">
        <v>85</v>
      </c>
      <c r="AW570" s="11" t="s">
        <v>38</v>
      </c>
      <c r="AX570" s="11" t="s">
        <v>75</v>
      </c>
      <c r="AY570" s="214" t="s">
        <v>154</v>
      </c>
    </row>
    <row r="571" spans="2:65" s="11" customFormat="1">
      <c r="B571" s="203"/>
      <c r="C571" s="204"/>
      <c r="D571" s="205" t="s">
        <v>164</v>
      </c>
      <c r="E571" s="206" t="s">
        <v>21</v>
      </c>
      <c r="F571" s="207" t="s">
        <v>1030</v>
      </c>
      <c r="G571" s="204"/>
      <c r="H571" s="208">
        <v>11.4</v>
      </c>
      <c r="I571" s="209"/>
      <c r="J571" s="204"/>
      <c r="K571" s="204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164</v>
      </c>
      <c r="AU571" s="214" t="s">
        <v>85</v>
      </c>
      <c r="AV571" s="11" t="s">
        <v>85</v>
      </c>
      <c r="AW571" s="11" t="s">
        <v>38</v>
      </c>
      <c r="AX571" s="11" t="s">
        <v>75</v>
      </c>
      <c r="AY571" s="214" t="s">
        <v>154</v>
      </c>
    </row>
    <row r="572" spans="2:65" s="11" customFormat="1">
      <c r="B572" s="203"/>
      <c r="C572" s="204"/>
      <c r="D572" s="205" t="s">
        <v>164</v>
      </c>
      <c r="E572" s="206" t="s">
        <v>21</v>
      </c>
      <c r="F572" s="207" t="s">
        <v>1031</v>
      </c>
      <c r="G572" s="204"/>
      <c r="H572" s="208">
        <v>3.6</v>
      </c>
      <c r="I572" s="209"/>
      <c r="J572" s="204"/>
      <c r="K572" s="204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164</v>
      </c>
      <c r="AU572" s="214" t="s">
        <v>85</v>
      </c>
      <c r="AV572" s="11" t="s">
        <v>85</v>
      </c>
      <c r="AW572" s="11" t="s">
        <v>38</v>
      </c>
      <c r="AX572" s="11" t="s">
        <v>75</v>
      </c>
      <c r="AY572" s="214" t="s">
        <v>154</v>
      </c>
    </row>
    <row r="573" spans="2:65" s="11" customFormat="1">
      <c r="B573" s="203"/>
      <c r="C573" s="204"/>
      <c r="D573" s="205" t="s">
        <v>164</v>
      </c>
      <c r="E573" s="206" t="s">
        <v>21</v>
      </c>
      <c r="F573" s="207" t="s">
        <v>1032</v>
      </c>
      <c r="G573" s="204"/>
      <c r="H573" s="208">
        <v>3.6</v>
      </c>
      <c r="I573" s="209"/>
      <c r="J573" s="204"/>
      <c r="K573" s="204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164</v>
      </c>
      <c r="AU573" s="214" t="s">
        <v>85</v>
      </c>
      <c r="AV573" s="11" t="s">
        <v>85</v>
      </c>
      <c r="AW573" s="11" t="s">
        <v>38</v>
      </c>
      <c r="AX573" s="11" t="s">
        <v>75</v>
      </c>
      <c r="AY573" s="214" t="s">
        <v>154</v>
      </c>
    </row>
    <row r="574" spans="2:65" s="12" customFormat="1">
      <c r="B574" s="215"/>
      <c r="C574" s="216"/>
      <c r="D574" s="205" t="s">
        <v>164</v>
      </c>
      <c r="E574" s="217" t="s">
        <v>21</v>
      </c>
      <c r="F574" s="218" t="s">
        <v>167</v>
      </c>
      <c r="G574" s="216"/>
      <c r="H574" s="219">
        <v>58.5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164</v>
      </c>
      <c r="AU574" s="225" t="s">
        <v>85</v>
      </c>
      <c r="AV574" s="12" t="s">
        <v>162</v>
      </c>
      <c r="AW574" s="12" t="s">
        <v>38</v>
      </c>
      <c r="AX574" s="12" t="s">
        <v>83</v>
      </c>
      <c r="AY574" s="225" t="s">
        <v>154</v>
      </c>
    </row>
    <row r="575" spans="2:65" s="1" customFormat="1" ht="15" customHeight="1">
      <c r="B575" s="40"/>
      <c r="C575" s="191" t="s">
        <v>1033</v>
      </c>
      <c r="D575" s="191" t="s">
        <v>157</v>
      </c>
      <c r="E575" s="192" t="s">
        <v>1034</v>
      </c>
      <c r="F575" s="193" t="s">
        <v>1035</v>
      </c>
      <c r="G575" s="194" t="s">
        <v>201</v>
      </c>
      <c r="H575" s="195">
        <v>39.975000000000001</v>
      </c>
      <c r="I575" s="196"/>
      <c r="J575" s="197">
        <f>ROUND(I575*H575,2)</f>
        <v>0</v>
      </c>
      <c r="K575" s="193" t="s">
        <v>21</v>
      </c>
      <c r="L575" s="60"/>
      <c r="M575" s="198" t="s">
        <v>21</v>
      </c>
      <c r="N575" s="199" t="s">
        <v>46</v>
      </c>
      <c r="O575" s="41"/>
      <c r="P575" s="200">
        <f>O575*H575</f>
        <v>0</v>
      </c>
      <c r="Q575" s="200">
        <v>1.8400000000000001E-3</v>
      </c>
      <c r="R575" s="200">
        <f>Q575*H575</f>
        <v>7.3554000000000008E-2</v>
      </c>
      <c r="S575" s="200">
        <v>0</v>
      </c>
      <c r="T575" s="201">
        <f>S575*H575</f>
        <v>0</v>
      </c>
      <c r="AR575" s="23" t="s">
        <v>241</v>
      </c>
      <c r="AT575" s="23" t="s">
        <v>157</v>
      </c>
      <c r="AU575" s="23" t="s">
        <v>85</v>
      </c>
      <c r="AY575" s="23" t="s">
        <v>154</v>
      </c>
      <c r="BE575" s="202">
        <f>IF(N575="základní",J575,0)</f>
        <v>0</v>
      </c>
      <c r="BF575" s="202">
        <f>IF(N575="snížená",J575,0)</f>
        <v>0</v>
      </c>
      <c r="BG575" s="202">
        <f>IF(N575="zákl. přenesená",J575,0)</f>
        <v>0</v>
      </c>
      <c r="BH575" s="202">
        <f>IF(N575="sníž. přenesená",J575,0)</f>
        <v>0</v>
      </c>
      <c r="BI575" s="202">
        <f>IF(N575="nulová",J575,0)</f>
        <v>0</v>
      </c>
      <c r="BJ575" s="23" t="s">
        <v>83</v>
      </c>
      <c r="BK575" s="202">
        <f>ROUND(I575*H575,2)</f>
        <v>0</v>
      </c>
      <c r="BL575" s="23" t="s">
        <v>241</v>
      </c>
      <c r="BM575" s="23" t="s">
        <v>1036</v>
      </c>
    </row>
    <row r="576" spans="2:65" s="13" customFormat="1">
      <c r="B576" s="226"/>
      <c r="C576" s="227"/>
      <c r="D576" s="205" t="s">
        <v>164</v>
      </c>
      <c r="E576" s="228" t="s">
        <v>21</v>
      </c>
      <c r="F576" s="229" t="s">
        <v>1002</v>
      </c>
      <c r="G576" s="227"/>
      <c r="H576" s="228" t="s">
        <v>21</v>
      </c>
      <c r="I576" s="230"/>
      <c r="J576" s="227"/>
      <c r="K576" s="227"/>
      <c r="L576" s="231"/>
      <c r="M576" s="232"/>
      <c r="N576" s="233"/>
      <c r="O576" s="233"/>
      <c r="P576" s="233"/>
      <c r="Q576" s="233"/>
      <c r="R576" s="233"/>
      <c r="S576" s="233"/>
      <c r="T576" s="234"/>
      <c r="AT576" s="235" t="s">
        <v>164</v>
      </c>
      <c r="AU576" s="235" t="s">
        <v>85</v>
      </c>
      <c r="AV576" s="13" t="s">
        <v>83</v>
      </c>
      <c r="AW576" s="13" t="s">
        <v>38</v>
      </c>
      <c r="AX576" s="13" t="s">
        <v>75</v>
      </c>
      <c r="AY576" s="235" t="s">
        <v>154</v>
      </c>
    </row>
    <row r="577" spans="2:65" s="11" customFormat="1">
      <c r="B577" s="203"/>
      <c r="C577" s="204"/>
      <c r="D577" s="205" t="s">
        <v>164</v>
      </c>
      <c r="E577" s="206" t="s">
        <v>21</v>
      </c>
      <c r="F577" s="207" t="s">
        <v>1037</v>
      </c>
      <c r="G577" s="204"/>
      <c r="H577" s="208">
        <v>3.75</v>
      </c>
      <c r="I577" s="209"/>
      <c r="J577" s="204"/>
      <c r="K577" s="204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164</v>
      </c>
      <c r="AU577" s="214" t="s">
        <v>85</v>
      </c>
      <c r="AV577" s="11" t="s">
        <v>85</v>
      </c>
      <c r="AW577" s="11" t="s">
        <v>38</v>
      </c>
      <c r="AX577" s="11" t="s">
        <v>75</v>
      </c>
      <c r="AY577" s="214" t="s">
        <v>154</v>
      </c>
    </row>
    <row r="578" spans="2:65" s="11" customFormat="1">
      <c r="B578" s="203"/>
      <c r="C578" s="204"/>
      <c r="D578" s="205" t="s">
        <v>164</v>
      </c>
      <c r="E578" s="206" t="s">
        <v>21</v>
      </c>
      <c r="F578" s="207" t="s">
        <v>1038</v>
      </c>
      <c r="G578" s="204"/>
      <c r="H578" s="208">
        <v>17.399999999999999</v>
      </c>
      <c r="I578" s="209"/>
      <c r="J578" s="204"/>
      <c r="K578" s="204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164</v>
      </c>
      <c r="AU578" s="214" t="s">
        <v>85</v>
      </c>
      <c r="AV578" s="11" t="s">
        <v>85</v>
      </c>
      <c r="AW578" s="11" t="s">
        <v>38</v>
      </c>
      <c r="AX578" s="11" t="s">
        <v>75</v>
      </c>
      <c r="AY578" s="214" t="s">
        <v>154</v>
      </c>
    </row>
    <row r="579" spans="2:65" s="11" customFormat="1">
      <c r="B579" s="203"/>
      <c r="C579" s="204"/>
      <c r="D579" s="205" t="s">
        <v>164</v>
      </c>
      <c r="E579" s="206" t="s">
        <v>21</v>
      </c>
      <c r="F579" s="207" t="s">
        <v>1039</v>
      </c>
      <c r="G579" s="204"/>
      <c r="H579" s="208">
        <v>5.93</v>
      </c>
      <c r="I579" s="209"/>
      <c r="J579" s="204"/>
      <c r="K579" s="204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164</v>
      </c>
      <c r="AU579" s="214" t="s">
        <v>85</v>
      </c>
      <c r="AV579" s="11" t="s">
        <v>85</v>
      </c>
      <c r="AW579" s="11" t="s">
        <v>38</v>
      </c>
      <c r="AX579" s="11" t="s">
        <v>75</v>
      </c>
      <c r="AY579" s="214" t="s">
        <v>154</v>
      </c>
    </row>
    <row r="580" spans="2:65" s="11" customFormat="1">
      <c r="B580" s="203"/>
      <c r="C580" s="204"/>
      <c r="D580" s="205" t="s">
        <v>164</v>
      </c>
      <c r="E580" s="206" t="s">
        <v>21</v>
      </c>
      <c r="F580" s="207" t="s">
        <v>1040</v>
      </c>
      <c r="G580" s="204"/>
      <c r="H580" s="208">
        <v>4.9800000000000004</v>
      </c>
      <c r="I580" s="209"/>
      <c r="J580" s="204"/>
      <c r="K580" s="204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164</v>
      </c>
      <c r="AU580" s="214" t="s">
        <v>85</v>
      </c>
      <c r="AV580" s="11" t="s">
        <v>85</v>
      </c>
      <c r="AW580" s="11" t="s">
        <v>38</v>
      </c>
      <c r="AX580" s="11" t="s">
        <v>75</v>
      </c>
      <c r="AY580" s="214" t="s">
        <v>154</v>
      </c>
    </row>
    <row r="581" spans="2:65" s="11" customFormat="1">
      <c r="B581" s="203"/>
      <c r="C581" s="204"/>
      <c r="D581" s="205" t="s">
        <v>164</v>
      </c>
      <c r="E581" s="206" t="s">
        <v>21</v>
      </c>
      <c r="F581" s="207" t="s">
        <v>1041</v>
      </c>
      <c r="G581" s="204"/>
      <c r="H581" s="208">
        <v>7.915</v>
      </c>
      <c r="I581" s="209"/>
      <c r="J581" s="204"/>
      <c r="K581" s="204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164</v>
      </c>
      <c r="AU581" s="214" t="s">
        <v>85</v>
      </c>
      <c r="AV581" s="11" t="s">
        <v>85</v>
      </c>
      <c r="AW581" s="11" t="s">
        <v>38</v>
      </c>
      <c r="AX581" s="11" t="s">
        <v>75</v>
      </c>
      <c r="AY581" s="214" t="s">
        <v>154</v>
      </c>
    </row>
    <row r="582" spans="2:65" s="12" customFormat="1">
      <c r="B582" s="215"/>
      <c r="C582" s="216"/>
      <c r="D582" s="205" t="s">
        <v>164</v>
      </c>
      <c r="E582" s="217" t="s">
        <v>21</v>
      </c>
      <c r="F582" s="218" t="s">
        <v>167</v>
      </c>
      <c r="G582" s="216"/>
      <c r="H582" s="219">
        <v>39.975000000000001</v>
      </c>
      <c r="I582" s="220"/>
      <c r="J582" s="216"/>
      <c r="K582" s="216"/>
      <c r="L582" s="221"/>
      <c r="M582" s="222"/>
      <c r="N582" s="223"/>
      <c r="O582" s="223"/>
      <c r="P582" s="223"/>
      <c r="Q582" s="223"/>
      <c r="R582" s="223"/>
      <c r="S582" s="223"/>
      <c r="T582" s="224"/>
      <c r="AT582" s="225" t="s">
        <v>164</v>
      </c>
      <c r="AU582" s="225" t="s">
        <v>85</v>
      </c>
      <c r="AV582" s="12" t="s">
        <v>162</v>
      </c>
      <c r="AW582" s="12" t="s">
        <v>38</v>
      </c>
      <c r="AX582" s="12" t="s">
        <v>83</v>
      </c>
      <c r="AY582" s="225" t="s">
        <v>154</v>
      </c>
    </row>
    <row r="583" spans="2:65" s="1" customFormat="1" ht="23.85" customHeight="1">
      <c r="B583" s="40"/>
      <c r="C583" s="191" t="s">
        <v>1042</v>
      </c>
      <c r="D583" s="191" t="s">
        <v>157</v>
      </c>
      <c r="E583" s="192" t="s">
        <v>1043</v>
      </c>
      <c r="F583" s="193" t="s">
        <v>1044</v>
      </c>
      <c r="G583" s="194" t="s">
        <v>201</v>
      </c>
      <c r="H583" s="195">
        <v>36.564999999999998</v>
      </c>
      <c r="I583" s="196"/>
      <c r="J583" s="197">
        <f>ROUND(I583*H583,2)</f>
        <v>0</v>
      </c>
      <c r="K583" s="193" t="s">
        <v>161</v>
      </c>
      <c r="L583" s="60"/>
      <c r="M583" s="198" t="s">
        <v>21</v>
      </c>
      <c r="N583" s="199" t="s">
        <v>46</v>
      </c>
      <c r="O583" s="41"/>
      <c r="P583" s="200">
        <f>O583*H583</f>
        <v>0</v>
      </c>
      <c r="Q583" s="200">
        <v>2.9099999999999998E-3</v>
      </c>
      <c r="R583" s="200">
        <f>Q583*H583</f>
        <v>0.10640414999999999</v>
      </c>
      <c r="S583" s="200">
        <v>0</v>
      </c>
      <c r="T583" s="201">
        <f>S583*H583</f>
        <v>0</v>
      </c>
      <c r="AR583" s="23" t="s">
        <v>241</v>
      </c>
      <c r="AT583" s="23" t="s">
        <v>157</v>
      </c>
      <c r="AU583" s="23" t="s">
        <v>85</v>
      </c>
      <c r="AY583" s="23" t="s">
        <v>154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23" t="s">
        <v>83</v>
      </c>
      <c r="BK583" s="202">
        <f>ROUND(I583*H583,2)</f>
        <v>0</v>
      </c>
      <c r="BL583" s="23" t="s">
        <v>241</v>
      </c>
      <c r="BM583" s="23" t="s">
        <v>1045</v>
      </c>
    </row>
    <row r="584" spans="2:65" s="13" customFormat="1">
      <c r="B584" s="226"/>
      <c r="C584" s="227"/>
      <c r="D584" s="205" t="s">
        <v>164</v>
      </c>
      <c r="E584" s="228" t="s">
        <v>21</v>
      </c>
      <c r="F584" s="229" t="s">
        <v>1002</v>
      </c>
      <c r="G584" s="227"/>
      <c r="H584" s="228" t="s">
        <v>21</v>
      </c>
      <c r="I584" s="230"/>
      <c r="J584" s="227"/>
      <c r="K584" s="227"/>
      <c r="L584" s="231"/>
      <c r="M584" s="232"/>
      <c r="N584" s="233"/>
      <c r="O584" s="233"/>
      <c r="P584" s="233"/>
      <c r="Q584" s="233"/>
      <c r="R584" s="233"/>
      <c r="S584" s="233"/>
      <c r="T584" s="234"/>
      <c r="AT584" s="235" t="s">
        <v>164</v>
      </c>
      <c r="AU584" s="235" t="s">
        <v>85</v>
      </c>
      <c r="AV584" s="13" t="s">
        <v>83</v>
      </c>
      <c r="AW584" s="13" t="s">
        <v>38</v>
      </c>
      <c r="AX584" s="13" t="s">
        <v>75</v>
      </c>
      <c r="AY584" s="235" t="s">
        <v>154</v>
      </c>
    </row>
    <row r="585" spans="2:65" s="11" customFormat="1">
      <c r="B585" s="203"/>
      <c r="C585" s="204"/>
      <c r="D585" s="205" t="s">
        <v>164</v>
      </c>
      <c r="E585" s="206" t="s">
        <v>21</v>
      </c>
      <c r="F585" s="207" t="s">
        <v>1046</v>
      </c>
      <c r="G585" s="204"/>
      <c r="H585" s="208">
        <v>3.75</v>
      </c>
      <c r="I585" s="209"/>
      <c r="J585" s="204"/>
      <c r="K585" s="204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164</v>
      </c>
      <c r="AU585" s="214" t="s">
        <v>85</v>
      </c>
      <c r="AV585" s="11" t="s">
        <v>85</v>
      </c>
      <c r="AW585" s="11" t="s">
        <v>38</v>
      </c>
      <c r="AX585" s="11" t="s">
        <v>75</v>
      </c>
      <c r="AY585" s="214" t="s">
        <v>154</v>
      </c>
    </row>
    <row r="586" spans="2:65" s="11" customFormat="1">
      <c r="B586" s="203"/>
      <c r="C586" s="204"/>
      <c r="D586" s="205" t="s">
        <v>164</v>
      </c>
      <c r="E586" s="206" t="s">
        <v>21</v>
      </c>
      <c r="F586" s="207" t="s">
        <v>1038</v>
      </c>
      <c r="G586" s="204"/>
      <c r="H586" s="208">
        <v>17.399999999999999</v>
      </c>
      <c r="I586" s="209"/>
      <c r="J586" s="204"/>
      <c r="K586" s="204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164</v>
      </c>
      <c r="AU586" s="214" t="s">
        <v>85</v>
      </c>
      <c r="AV586" s="11" t="s">
        <v>85</v>
      </c>
      <c r="AW586" s="11" t="s">
        <v>38</v>
      </c>
      <c r="AX586" s="11" t="s">
        <v>75</v>
      </c>
      <c r="AY586" s="214" t="s">
        <v>154</v>
      </c>
    </row>
    <row r="587" spans="2:65" s="11" customFormat="1">
      <c r="B587" s="203"/>
      <c r="C587" s="204"/>
      <c r="D587" s="205" t="s">
        <v>164</v>
      </c>
      <c r="E587" s="206" t="s">
        <v>21</v>
      </c>
      <c r="F587" s="207" t="s">
        <v>1016</v>
      </c>
      <c r="G587" s="204"/>
      <c r="H587" s="208">
        <v>2.52</v>
      </c>
      <c r="I587" s="209"/>
      <c r="J587" s="204"/>
      <c r="K587" s="204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164</v>
      </c>
      <c r="AU587" s="214" t="s">
        <v>85</v>
      </c>
      <c r="AV587" s="11" t="s">
        <v>85</v>
      </c>
      <c r="AW587" s="11" t="s">
        <v>38</v>
      </c>
      <c r="AX587" s="11" t="s">
        <v>75</v>
      </c>
      <c r="AY587" s="214" t="s">
        <v>154</v>
      </c>
    </row>
    <row r="588" spans="2:65" s="11" customFormat="1">
      <c r="B588" s="203"/>
      <c r="C588" s="204"/>
      <c r="D588" s="205" t="s">
        <v>164</v>
      </c>
      <c r="E588" s="206" t="s">
        <v>21</v>
      </c>
      <c r="F588" s="207" t="s">
        <v>1040</v>
      </c>
      <c r="G588" s="204"/>
      <c r="H588" s="208">
        <v>4.9800000000000004</v>
      </c>
      <c r="I588" s="209"/>
      <c r="J588" s="204"/>
      <c r="K588" s="204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164</v>
      </c>
      <c r="AU588" s="214" t="s">
        <v>85</v>
      </c>
      <c r="AV588" s="11" t="s">
        <v>85</v>
      </c>
      <c r="AW588" s="11" t="s">
        <v>38</v>
      </c>
      <c r="AX588" s="11" t="s">
        <v>75</v>
      </c>
      <c r="AY588" s="214" t="s">
        <v>154</v>
      </c>
    </row>
    <row r="589" spans="2:65" s="11" customFormat="1">
      <c r="B589" s="203"/>
      <c r="C589" s="204"/>
      <c r="D589" s="205" t="s">
        <v>164</v>
      </c>
      <c r="E589" s="206" t="s">
        <v>21</v>
      </c>
      <c r="F589" s="207" t="s">
        <v>1041</v>
      </c>
      <c r="G589" s="204"/>
      <c r="H589" s="208">
        <v>7.915</v>
      </c>
      <c r="I589" s="209"/>
      <c r="J589" s="204"/>
      <c r="K589" s="204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164</v>
      </c>
      <c r="AU589" s="214" t="s">
        <v>85</v>
      </c>
      <c r="AV589" s="11" t="s">
        <v>85</v>
      </c>
      <c r="AW589" s="11" t="s">
        <v>38</v>
      </c>
      <c r="AX589" s="11" t="s">
        <v>75</v>
      </c>
      <c r="AY589" s="214" t="s">
        <v>154</v>
      </c>
    </row>
    <row r="590" spans="2:65" s="12" customFormat="1">
      <c r="B590" s="215"/>
      <c r="C590" s="216"/>
      <c r="D590" s="205" t="s">
        <v>164</v>
      </c>
      <c r="E590" s="217" t="s">
        <v>21</v>
      </c>
      <c r="F590" s="218" t="s">
        <v>167</v>
      </c>
      <c r="G590" s="216"/>
      <c r="H590" s="219">
        <v>36.564999999999998</v>
      </c>
      <c r="I590" s="220"/>
      <c r="J590" s="216"/>
      <c r="K590" s="216"/>
      <c r="L590" s="221"/>
      <c r="M590" s="222"/>
      <c r="N590" s="223"/>
      <c r="O590" s="223"/>
      <c r="P590" s="223"/>
      <c r="Q590" s="223"/>
      <c r="R590" s="223"/>
      <c r="S590" s="223"/>
      <c r="T590" s="224"/>
      <c r="AT590" s="225" t="s">
        <v>164</v>
      </c>
      <c r="AU590" s="225" t="s">
        <v>85</v>
      </c>
      <c r="AV590" s="12" t="s">
        <v>162</v>
      </c>
      <c r="AW590" s="12" t="s">
        <v>38</v>
      </c>
      <c r="AX590" s="12" t="s">
        <v>83</v>
      </c>
      <c r="AY590" s="225" t="s">
        <v>154</v>
      </c>
    </row>
    <row r="591" spans="2:65" s="1" customFormat="1" ht="23.85" customHeight="1">
      <c r="B591" s="40"/>
      <c r="C591" s="191" t="s">
        <v>1047</v>
      </c>
      <c r="D591" s="191" t="s">
        <v>157</v>
      </c>
      <c r="E591" s="192" t="s">
        <v>1048</v>
      </c>
      <c r="F591" s="193" t="s">
        <v>1049</v>
      </c>
      <c r="G591" s="194" t="s">
        <v>201</v>
      </c>
      <c r="H591" s="195">
        <v>32.44</v>
      </c>
      <c r="I591" s="196"/>
      <c r="J591" s="197">
        <f>ROUND(I591*H591,2)</f>
        <v>0</v>
      </c>
      <c r="K591" s="193" t="s">
        <v>161</v>
      </c>
      <c r="L591" s="60"/>
      <c r="M591" s="198" t="s">
        <v>21</v>
      </c>
      <c r="N591" s="199" t="s">
        <v>46</v>
      </c>
      <c r="O591" s="41"/>
      <c r="P591" s="200">
        <f>O591*H591</f>
        <v>0</v>
      </c>
      <c r="Q591" s="200">
        <v>1.3699999999999999E-3</v>
      </c>
      <c r="R591" s="200">
        <f>Q591*H591</f>
        <v>4.4442799999999991E-2</v>
      </c>
      <c r="S591" s="200">
        <v>0</v>
      </c>
      <c r="T591" s="201">
        <f>S591*H591</f>
        <v>0</v>
      </c>
      <c r="AR591" s="23" t="s">
        <v>241</v>
      </c>
      <c r="AT591" s="23" t="s">
        <v>157</v>
      </c>
      <c r="AU591" s="23" t="s">
        <v>85</v>
      </c>
      <c r="AY591" s="23" t="s">
        <v>154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23" t="s">
        <v>83</v>
      </c>
      <c r="BK591" s="202">
        <f>ROUND(I591*H591,2)</f>
        <v>0</v>
      </c>
      <c r="BL591" s="23" t="s">
        <v>241</v>
      </c>
      <c r="BM591" s="23" t="s">
        <v>1050</v>
      </c>
    </row>
    <row r="592" spans="2:65" s="13" customFormat="1">
      <c r="B592" s="226"/>
      <c r="C592" s="227"/>
      <c r="D592" s="205" t="s">
        <v>164</v>
      </c>
      <c r="E592" s="228" t="s">
        <v>21</v>
      </c>
      <c r="F592" s="229" t="s">
        <v>1002</v>
      </c>
      <c r="G592" s="227"/>
      <c r="H592" s="228" t="s">
        <v>21</v>
      </c>
      <c r="I592" s="230"/>
      <c r="J592" s="227"/>
      <c r="K592" s="227"/>
      <c r="L592" s="231"/>
      <c r="M592" s="232"/>
      <c r="N592" s="233"/>
      <c r="O592" s="233"/>
      <c r="P592" s="233"/>
      <c r="Q592" s="233"/>
      <c r="R592" s="233"/>
      <c r="S592" s="233"/>
      <c r="T592" s="234"/>
      <c r="AT592" s="235" t="s">
        <v>164</v>
      </c>
      <c r="AU592" s="235" t="s">
        <v>85</v>
      </c>
      <c r="AV592" s="13" t="s">
        <v>83</v>
      </c>
      <c r="AW592" s="13" t="s">
        <v>38</v>
      </c>
      <c r="AX592" s="13" t="s">
        <v>75</v>
      </c>
      <c r="AY592" s="235" t="s">
        <v>154</v>
      </c>
    </row>
    <row r="593" spans="2:65" s="11" customFormat="1">
      <c r="B593" s="203"/>
      <c r="C593" s="204"/>
      <c r="D593" s="205" t="s">
        <v>164</v>
      </c>
      <c r="E593" s="206" t="s">
        <v>21</v>
      </c>
      <c r="F593" s="207" t="s">
        <v>1051</v>
      </c>
      <c r="G593" s="204"/>
      <c r="H593" s="208">
        <v>32.44</v>
      </c>
      <c r="I593" s="209"/>
      <c r="J593" s="204"/>
      <c r="K593" s="204"/>
      <c r="L593" s="210"/>
      <c r="M593" s="211"/>
      <c r="N593" s="212"/>
      <c r="O593" s="212"/>
      <c r="P593" s="212"/>
      <c r="Q593" s="212"/>
      <c r="R593" s="212"/>
      <c r="S593" s="212"/>
      <c r="T593" s="213"/>
      <c r="AT593" s="214" t="s">
        <v>164</v>
      </c>
      <c r="AU593" s="214" t="s">
        <v>85</v>
      </c>
      <c r="AV593" s="11" t="s">
        <v>85</v>
      </c>
      <c r="AW593" s="11" t="s">
        <v>38</v>
      </c>
      <c r="AX593" s="11" t="s">
        <v>83</v>
      </c>
      <c r="AY593" s="214" t="s">
        <v>154</v>
      </c>
    </row>
    <row r="594" spans="2:65" s="1" customFormat="1" ht="23.85" customHeight="1">
      <c r="B594" s="40"/>
      <c r="C594" s="191" t="s">
        <v>1052</v>
      </c>
      <c r="D594" s="191" t="s">
        <v>157</v>
      </c>
      <c r="E594" s="192" t="s">
        <v>1053</v>
      </c>
      <c r="F594" s="193" t="s">
        <v>1054</v>
      </c>
      <c r="G594" s="194" t="s">
        <v>201</v>
      </c>
      <c r="H594" s="195">
        <v>7.92</v>
      </c>
      <c r="I594" s="196"/>
      <c r="J594" s="197">
        <f>ROUND(I594*H594,2)</f>
        <v>0</v>
      </c>
      <c r="K594" s="193" t="s">
        <v>21</v>
      </c>
      <c r="L594" s="60"/>
      <c r="M594" s="198" t="s">
        <v>21</v>
      </c>
      <c r="N594" s="199" t="s">
        <v>46</v>
      </c>
      <c r="O594" s="41"/>
      <c r="P594" s="200">
        <f>O594*H594</f>
        <v>0</v>
      </c>
      <c r="Q594" s="200">
        <v>1.3699999999999999E-3</v>
      </c>
      <c r="R594" s="200">
        <f>Q594*H594</f>
        <v>1.08504E-2</v>
      </c>
      <c r="S594" s="200">
        <v>0</v>
      </c>
      <c r="T594" s="201">
        <f>S594*H594</f>
        <v>0</v>
      </c>
      <c r="AR594" s="23" t="s">
        <v>241</v>
      </c>
      <c r="AT594" s="23" t="s">
        <v>157</v>
      </c>
      <c r="AU594" s="23" t="s">
        <v>85</v>
      </c>
      <c r="AY594" s="23" t="s">
        <v>154</v>
      </c>
      <c r="BE594" s="202">
        <f>IF(N594="základní",J594,0)</f>
        <v>0</v>
      </c>
      <c r="BF594" s="202">
        <f>IF(N594="snížená",J594,0)</f>
        <v>0</v>
      </c>
      <c r="BG594" s="202">
        <f>IF(N594="zákl. přenesená",J594,0)</f>
        <v>0</v>
      </c>
      <c r="BH594" s="202">
        <f>IF(N594="sníž. přenesená",J594,0)</f>
        <v>0</v>
      </c>
      <c r="BI594" s="202">
        <f>IF(N594="nulová",J594,0)</f>
        <v>0</v>
      </c>
      <c r="BJ594" s="23" t="s">
        <v>83</v>
      </c>
      <c r="BK594" s="202">
        <f>ROUND(I594*H594,2)</f>
        <v>0</v>
      </c>
      <c r="BL594" s="23" t="s">
        <v>241</v>
      </c>
      <c r="BM594" s="23" t="s">
        <v>1055</v>
      </c>
    </row>
    <row r="595" spans="2:65" s="13" customFormat="1">
      <c r="B595" s="226"/>
      <c r="C595" s="227"/>
      <c r="D595" s="205" t="s">
        <v>164</v>
      </c>
      <c r="E595" s="228" t="s">
        <v>21</v>
      </c>
      <c r="F595" s="229" t="s">
        <v>1002</v>
      </c>
      <c r="G595" s="227"/>
      <c r="H595" s="228" t="s">
        <v>21</v>
      </c>
      <c r="I595" s="230"/>
      <c r="J595" s="227"/>
      <c r="K595" s="227"/>
      <c r="L595" s="231"/>
      <c r="M595" s="232"/>
      <c r="N595" s="233"/>
      <c r="O595" s="233"/>
      <c r="P595" s="233"/>
      <c r="Q595" s="233"/>
      <c r="R595" s="233"/>
      <c r="S595" s="233"/>
      <c r="T595" s="234"/>
      <c r="AT595" s="235" t="s">
        <v>164</v>
      </c>
      <c r="AU595" s="235" t="s">
        <v>85</v>
      </c>
      <c r="AV595" s="13" t="s">
        <v>83</v>
      </c>
      <c r="AW595" s="13" t="s">
        <v>38</v>
      </c>
      <c r="AX595" s="13" t="s">
        <v>75</v>
      </c>
      <c r="AY595" s="235" t="s">
        <v>154</v>
      </c>
    </row>
    <row r="596" spans="2:65" s="11" customFormat="1">
      <c r="B596" s="203"/>
      <c r="C596" s="204"/>
      <c r="D596" s="205" t="s">
        <v>164</v>
      </c>
      <c r="E596" s="206" t="s">
        <v>21</v>
      </c>
      <c r="F596" s="207" t="s">
        <v>1056</v>
      </c>
      <c r="G596" s="204"/>
      <c r="H596" s="208">
        <v>7.92</v>
      </c>
      <c r="I596" s="209"/>
      <c r="J596" s="204"/>
      <c r="K596" s="204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164</v>
      </c>
      <c r="AU596" s="214" t="s">
        <v>85</v>
      </c>
      <c r="AV596" s="11" t="s">
        <v>85</v>
      </c>
      <c r="AW596" s="11" t="s">
        <v>38</v>
      </c>
      <c r="AX596" s="11" t="s">
        <v>83</v>
      </c>
      <c r="AY596" s="214" t="s">
        <v>154</v>
      </c>
    </row>
    <row r="597" spans="2:65" s="1" customFormat="1" ht="23.85" customHeight="1">
      <c r="B597" s="40"/>
      <c r="C597" s="191" t="s">
        <v>1057</v>
      </c>
      <c r="D597" s="191" t="s">
        <v>157</v>
      </c>
      <c r="E597" s="192" t="s">
        <v>1058</v>
      </c>
      <c r="F597" s="193" t="s">
        <v>1059</v>
      </c>
      <c r="G597" s="194" t="s">
        <v>335</v>
      </c>
      <c r="H597" s="195">
        <v>2</v>
      </c>
      <c r="I597" s="196"/>
      <c r="J597" s="197">
        <f>ROUND(I597*H597,2)</f>
        <v>0</v>
      </c>
      <c r="K597" s="193" t="s">
        <v>161</v>
      </c>
      <c r="L597" s="60"/>
      <c r="M597" s="198" t="s">
        <v>21</v>
      </c>
      <c r="N597" s="199" t="s">
        <v>46</v>
      </c>
      <c r="O597" s="41"/>
      <c r="P597" s="200">
        <f>O597*H597</f>
        <v>0</v>
      </c>
      <c r="Q597" s="200">
        <v>2.0000000000000001E-4</v>
      </c>
      <c r="R597" s="200">
        <f>Q597*H597</f>
        <v>4.0000000000000002E-4</v>
      </c>
      <c r="S597" s="200">
        <v>0</v>
      </c>
      <c r="T597" s="201">
        <f>S597*H597</f>
        <v>0</v>
      </c>
      <c r="AR597" s="23" t="s">
        <v>241</v>
      </c>
      <c r="AT597" s="23" t="s">
        <v>157</v>
      </c>
      <c r="AU597" s="23" t="s">
        <v>85</v>
      </c>
      <c r="AY597" s="23" t="s">
        <v>154</v>
      </c>
      <c r="BE597" s="202">
        <f>IF(N597="základní",J597,0)</f>
        <v>0</v>
      </c>
      <c r="BF597" s="202">
        <f>IF(N597="snížená",J597,0)</f>
        <v>0</v>
      </c>
      <c r="BG597" s="202">
        <f>IF(N597="zákl. přenesená",J597,0)</f>
        <v>0</v>
      </c>
      <c r="BH597" s="202">
        <f>IF(N597="sníž. přenesená",J597,0)</f>
        <v>0</v>
      </c>
      <c r="BI597" s="202">
        <f>IF(N597="nulová",J597,0)</f>
        <v>0</v>
      </c>
      <c r="BJ597" s="23" t="s">
        <v>83</v>
      </c>
      <c r="BK597" s="202">
        <f>ROUND(I597*H597,2)</f>
        <v>0</v>
      </c>
      <c r="BL597" s="23" t="s">
        <v>241</v>
      </c>
      <c r="BM597" s="23" t="s">
        <v>1060</v>
      </c>
    </row>
    <row r="598" spans="2:65" s="11" customFormat="1">
      <c r="B598" s="203"/>
      <c r="C598" s="204"/>
      <c r="D598" s="205" t="s">
        <v>164</v>
      </c>
      <c r="E598" s="206" t="s">
        <v>21</v>
      </c>
      <c r="F598" s="207" t="s">
        <v>1061</v>
      </c>
      <c r="G598" s="204"/>
      <c r="H598" s="208">
        <v>2</v>
      </c>
      <c r="I598" s="209"/>
      <c r="J598" s="204"/>
      <c r="K598" s="204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164</v>
      </c>
      <c r="AU598" s="214" t="s">
        <v>85</v>
      </c>
      <c r="AV598" s="11" t="s">
        <v>85</v>
      </c>
      <c r="AW598" s="11" t="s">
        <v>38</v>
      </c>
      <c r="AX598" s="11" t="s">
        <v>83</v>
      </c>
      <c r="AY598" s="214" t="s">
        <v>154</v>
      </c>
    </row>
    <row r="599" spans="2:65" s="1" customFormat="1" ht="23.85" customHeight="1">
      <c r="B599" s="40"/>
      <c r="C599" s="191" t="s">
        <v>1062</v>
      </c>
      <c r="D599" s="191" t="s">
        <v>157</v>
      </c>
      <c r="E599" s="192" t="s">
        <v>1063</v>
      </c>
      <c r="F599" s="193" t="s">
        <v>1064</v>
      </c>
      <c r="G599" s="194" t="s">
        <v>335</v>
      </c>
      <c r="H599" s="195">
        <v>3</v>
      </c>
      <c r="I599" s="196"/>
      <c r="J599" s="197">
        <f>ROUND(I599*H599,2)</f>
        <v>0</v>
      </c>
      <c r="K599" s="193" t="s">
        <v>161</v>
      </c>
      <c r="L599" s="60"/>
      <c r="M599" s="198" t="s">
        <v>21</v>
      </c>
      <c r="N599" s="199" t="s">
        <v>46</v>
      </c>
      <c r="O599" s="41"/>
      <c r="P599" s="200">
        <f>O599*H599</f>
        <v>0</v>
      </c>
      <c r="Q599" s="200">
        <v>2.5000000000000001E-4</v>
      </c>
      <c r="R599" s="200">
        <f>Q599*H599</f>
        <v>7.5000000000000002E-4</v>
      </c>
      <c r="S599" s="200">
        <v>0</v>
      </c>
      <c r="T599" s="201">
        <f>S599*H599</f>
        <v>0</v>
      </c>
      <c r="AR599" s="23" t="s">
        <v>241</v>
      </c>
      <c r="AT599" s="23" t="s">
        <v>157</v>
      </c>
      <c r="AU599" s="23" t="s">
        <v>85</v>
      </c>
      <c r="AY599" s="23" t="s">
        <v>154</v>
      </c>
      <c r="BE599" s="202">
        <f>IF(N599="základní",J599,0)</f>
        <v>0</v>
      </c>
      <c r="BF599" s="202">
        <f>IF(N599="snížená",J599,0)</f>
        <v>0</v>
      </c>
      <c r="BG599" s="202">
        <f>IF(N599="zákl. přenesená",J599,0)</f>
        <v>0</v>
      </c>
      <c r="BH599" s="202">
        <f>IF(N599="sníž. přenesená",J599,0)</f>
        <v>0</v>
      </c>
      <c r="BI599" s="202">
        <f>IF(N599="nulová",J599,0)</f>
        <v>0</v>
      </c>
      <c r="BJ599" s="23" t="s">
        <v>83</v>
      </c>
      <c r="BK599" s="202">
        <f>ROUND(I599*H599,2)</f>
        <v>0</v>
      </c>
      <c r="BL599" s="23" t="s">
        <v>241</v>
      </c>
      <c r="BM599" s="23" t="s">
        <v>1065</v>
      </c>
    </row>
    <row r="600" spans="2:65" s="11" customFormat="1">
      <c r="B600" s="203"/>
      <c r="C600" s="204"/>
      <c r="D600" s="205" t="s">
        <v>164</v>
      </c>
      <c r="E600" s="206" t="s">
        <v>21</v>
      </c>
      <c r="F600" s="207" t="s">
        <v>1066</v>
      </c>
      <c r="G600" s="204"/>
      <c r="H600" s="208">
        <v>3</v>
      </c>
      <c r="I600" s="209"/>
      <c r="J600" s="204"/>
      <c r="K600" s="204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164</v>
      </c>
      <c r="AU600" s="214" t="s">
        <v>85</v>
      </c>
      <c r="AV600" s="11" t="s">
        <v>85</v>
      </c>
      <c r="AW600" s="11" t="s">
        <v>38</v>
      </c>
      <c r="AX600" s="11" t="s">
        <v>83</v>
      </c>
      <c r="AY600" s="214" t="s">
        <v>154</v>
      </c>
    </row>
    <row r="601" spans="2:65" s="1" customFormat="1" ht="23.85" customHeight="1">
      <c r="B601" s="40"/>
      <c r="C601" s="191" t="s">
        <v>1067</v>
      </c>
      <c r="D601" s="191" t="s">
        <v>157</v>
      </c>
      <c r="E601" s="192" t="s">
        <v>1068</v>
      </c>
      <c r="F601" s="193" t="s">
        <v>1069</v>
      </c>
      <c r="G601" s="194" t="s">
        <v>201</v>
      </c>
      <c r="H601" s="195">
        <v>23.6</v>
      </c>
      <c r="I601" s="196"/>
      <c r="J601" s="197">
        <f>ROUND(I601*H601,2)</f>
        <v>0</v>
      </c>
      <c r="K601" s="193" t="s">
        <v>161</v>
      </c>
      <c r="L601" s="60"/>
      <c r="M601" s="198" t="s">
        <v>21</v>
      </c>
      <c r="N601" s="199" t="s">
        <v>46</v>
      </c>
      <c r="O601" s="41"/>
      <c r="P601" s="200">
        <f>O601*H601</f>
        <v>0</v>
      </c>
      <c r="Q601" s="200">
        <v>2.1199999999999999E-3</v>
      </c>
      <c r="R601" s="200">
        <f>Q601*H601</f>
        <v>5.0032E-2</v>
      </c>
      <c r="S601" s="200">
        <v>0</v>
      </c>
      <c r="T601" s="201">
        <f>S601*H601</f>
        <v>0</v>
      </c>
      <c r="AR601" s="23" t="s">
        <v>241</v>
      </c>
      <c r="AT601" s="23" t="s">
        <v>157</v>
      </c>
      <c r="AU601" s="23" t="s">
        <v>85</v>
      </c>
      <c r="AY601" s="23" t="s">
        <v>154</v>
      </c>
      <c r="BE601" s="202">
        <f>IF(N601="základní",J601,0)</f>
        <v>0</v>
      </c>
      <c r="BF601" s="202">
        <f>IF(N601="snížená",J601,0)</f>
        <v>0</v>
      </c>
      <c r="BG601" s="202">
        <f>IF(N601="zákl. přenesená",J601,0)</f>
        <v>0</v>
      </c>
      <c r="BH601" s="202">
        <f>IF(N601="sníž. přenesená",J601,0)</f>
        <v>0</v>
      </c>
      <c r="BI601" s="202">
        <f>IF(N601="nulová",J601,0)</f>
        <v>0</v>
      </c>
      <c r="BJ601" s="23" t="s">
        <v>83</v>
      </c>
      <c r="BK601" s="202">
        <f>ROUND(I601*H601,2)</f>
        <v>0</v>
      </c>
      <c r="BL601" s="23" t="s">
        <v>241</v>
      </c>
      <c r="BM601" s="23" t="s">
        <v>1070</v>
      </c>
    </row>
    <row r="602" spans="2:65" s="13" customFormat="1">
      <c r="B602" s="226"/>
      <c r="C602" s="227"/>
      <c r="D602" s="205" t="s">
        <v>164</v>
      </c>
      <c r="E602" s="228" t="s">
        <v>21</v>
      </c>
      <c r="F602" s="229" t="s">
        <v>1002</v>
      </c>
      <c r="G602" s="227"/>
      <c r="H602" s="228" t="s">
        <v>21</v>
      </c>
      <c r="I602" s="230"/>
      <c r="J602" s="227"/>
      <c r="K602" s="227"/>
      <c r="L602" s="231"/>
      <c r="M602" s="232"/>
      <c r="N602" s="233"/>
      <c r="O602" s="233"/>
      <c r="P602" s="233"/>
      <c r="Q602" s="233"/>
      <c r="R602" s="233"/>
      <c r="S602" s="233"/>
      <c r="T602" s="234"/>
      <c r="AT602" s="235" t="s">
        <v>164</v>
      </c>
      <c r="AU602" s="235" t="s">
        <v>85</v>
      </c>
      <c r="AV602" s="13" t="s">
        <v>83</v>
      </c>
      <c r="AW602" s="13" t="s">
        <v>38</v>
      </c>
      <c r="AX602" s="13" t="s">
        <v>75</v>
      </c>
      <c r="AY602" s="235" t="s">
        <v>154</v>
      </c>
    </row>
    <row r="603" spans="2:65" s="11" customFormat="1">
      <c r="B603" s="203"/>
      <c r="C603" s="204"/>
      <c r="D603" s="205" t="s">
        <v>164</v>
      </c>
      <c r="E603" s="206" t="s">
        <v>21</v>
      </c>
      <c r="F603" s="207" t="s">
        <v>1071</v>
      </c>
      <c r="G603" s="204"/>
      <c r="H603" s="208">
        <v>23.6</v>
      </c>
      <c r="I603" s="209"/>
      <c r="J603" s="204"/>
      <c r="K603" s="204"/>
      <c r="L603" s="210"/>
      <c r="M603" s="211"/>
      <c r="N603" s="212"/>
      <c r="O603" s="212"/>
      <c r="P603" s="212"/>
      <c r="Q603" s="212"/>
      <c r="R603" s="212"/>
      <c r="S603" s="212"/>
      <c r="T603" s="213"/>
      <c r="AT603" s="214" t="s">
        <v>164</v>
      </c>
      <c r="AU603" s="214" t="s">
        <v>85</v>
      </c>
      <c r="AV603" s="11" t="s">
        <v>85</v>
      </c>
      <c r="AW603" s="11" t="s">
        <v>38</v>
      </c>
      <c r="AX603" s="11" t="s">
        <v>83</v>
      </c>
      <c r="AY603" s="214" t="s">
        <v>154</v>
      </c>
    </row>
    <row r="604" spans="2:65" s="1" customFormat="1" ht="23.85" customHeight="1">
      <c r="B604" s="40"/>
      <c r="C604" s="191" t="s">
        <v>1072</v>
      </c>
      <c r="D604" s="191" t="s">
        <v>157</v>
      </c>
      <c r="E604" s="192" t="s">
        <v>1073</v>
      </c>
      <c r="F604" s="193" t="s">
        <v>1074</v>
      </c>
      <c r="G604" s="194" t="s">
        <v>264</v>
      </c>
      <c r="H604" s="195">
        <v>0.87</v>
      </c>
      <c r="I604" s="196"/>
      <c r="J604" s="197">
        <f>ROUND(I604*H604,2)</f>
        <v>0</v>
      </c>
      <c r="K604" s="193" t="s">
        <v>161</v>
      </c>
      <c r="L604" s="60"/>
      <c r="M604" s="198" t="s">
        <v>21</v>
      </c>
      <c r="N604" s="199" t="s">
        <v>46</v>
      </c>
      <c r="O604" s="41"/>
      <c r="P604" s="200">
        <f>O604*H604</f>
        <v>0</v>
      </c>
      <c r="Q604" s="200">
        <v>0</v>
      </c>
      <c r="R604" s="200">
        <f>Q604*H604</f>
        <v>0</v>
      </c>
      <c r="S604" s="200">
        <v>0</v>
      </c>
      <c r="T604" s="201">
        <f>S604*H604</f>
        <v>0</v>
      </c>
      <c r="AR604" s="23" t="s">
        <v>241</v>
      </c>
      <c r="AT604" s="23" t="s">
        <v>157</v>
      </c>
      <c r="AU604" s="23" t="s">
        <v>85</v>
      </c>
      <c r="AY604" s="23" t="s">
        <v>154</v>
      </c>
      <c r="BE604" s="202">
        <f>IF(N604="základní",J604,0)</f>
        <v>0</v>
      </c>
      <c r="BF604" s="202">
        <f>IF(N604="snížená",J604,0)</f>
        <v>0</v>
      </c>
      <c r="BG604" s="202">
        <f>IF(N604="zákl. přenesená",J604,0)</f>
        <v>0</v>
      </c>
      <c r="BH604" s="202">
        <f>IF(N604="sníž. přenesená",J604,0)</f>
        <v>0</v>
      </c>
      <c r="BI604" s="202">
        <f>IF(N604="nulová",J604,0)</f>
        <v>0</v>
      </c>
      <c r="BJ604" s="23" t="s">
        <v>83</v>
      </c>
      <c r="BK604" s="202">
        <f>ROUND(I604*H604,2)</f>
        <v>0</v>
      </c>
      <c r="BL604" s="23" t="s">
        <v>241</v>
      </c>
      <c r="BM604" s="23" t="s">
        <v>1075</v>
      </c>
    </row>
    <row r="605" spans="2:65" s="10" customFormat="1" ht="29.85" customHeight="1">
      <c r="B605" s="175"/>
      <c r="C605" s="176"/>
      <c r="D605" s="177" t="s">
        <v>74</v>
      </c>
      <c r="E605" s="189" t="s">
        <v>1076</v>
      </c>
      <c r="F605" s="189" t="s">
        <v>1077</v>
      </c>
      <c r="G605" s="176"/>
      <c r="H605" s="176"/>
      <c r="I605" s="179"/>
      <c r="J605" s="190">
        <f>BK605</f>
        <v>0</v>
      </c>
      <c r="K605" s="176"/>
      <c r="L605" s="181"/>
      <c r="M605" s="182"/>
      <c r="N605" s="183"/>
      <c r="O605" s="183"/>
      <c r="P605" s="184">
        <f>SUM(P606:P612)</f>
        <v>0</v>
      </c>
      <c r="Q605" s="183"/>
      <c r="R605" s="184">
        <f>SUM(R606:R612)</f>
        <v>5.1880000000000003E-2</v>
      </c>
      <c r="S605" s="183"/>
      <c r="T605" s="185">
        <f>SUM(T606:T612)</f>
        <v>5.6000000000000001E-2</v>
      </c>
      <c r="AR605" s="186" t="s">
        <v>85</v>
      </c>
      <c r="AT605" s="187" t="s">
        <v>74</v>
      </c>
      <c r="AU605" s="187" t="s">
        <v>83</v>
      </c>
      <c r="AY605" s="186" t="s">
        <v>154</v>
      </c>
      <c r="BK605" s="188">
        <f>SUM(BK606:BK612)</f>
        <v>0</v>
      </c>
    </row>
    <row r="606" spans="2:65" s="1" customFormat="1" ht="23.85" customHeight="1">
      <c r="B606" s="40"/>
      <c r="C606" s="191" t="s">
        <v>1078</v>
      </c>
      <c r="D606" s="191" t="s">
        <v>157</v>
      </c>
      <c r="E606" s="192" t="s">
        <v>1079</v>
      </c>
      <c r="F606" s="193" t="s">
        <v>1080</v>
      </c>
      <c r="G606" s="194" t="s">
        <v>335</v>
      </c>
      <c r="H606" s="195">
        <v>1</v>
      </c>
      <c r="I606" s="196"/>
      <c r="J606" s="197">
        <f>ROUND(I606*H606,2)</f>
        <v>0</v>
      </c>
      <c r="K606" s="193" t="s">
        <v>161</v>
      </c>
      <c r="L606" s="60"/>
      <c r="M606" s="198" t="s">
        <v>21</v>
      </c>
      <c r="N606" s="199" t="s">
        <v>46</v>
      </c>
      <c r="O606" s="41"/>
      <c r="P606" s="200">
        <f>O606*H606</f>
        <v>0</v>
      </c>
      <c r="Q606" s="200">
        <v>0.05</v>
      </c>
      <c r="R606" s="200">
        <f>Q606*H606</f>
        <v>0.05</v>
      </c>
      <c r="S606" s="200">
        <v>0</v>
      </c>
      <c r="T606" s="201">
        <f>S606*H606</f>
        <v>0</v>
      </c>
      <c r="AR606" s="23" t="s">
        <v>241</v>
      </c>
      <c r="AT606" s="23" t="s">
        <v>157</v>
      </c>
      <c r="AU606" s="23" t="s">
        <v>85</v>
      </c>
      <c r="AY606" s="23" t="s">
        <v>154</v>
      </c>
      <c r="BE606" s="202">
        <f>IF(N606="základní",J606,0)</f>
        <v>0</v>
      </c>
      <c r="BF606" s="202">
        <f>IF(N606="snížená",J606,0)</f>
        <v>0</v>
      </c>
      <c r="BG606" s="202">
        <f>IF(N606="zákl. přenesená",J606,0)</f>
        <v>0</v>
      </c>
      <c r="BH606" s="202">
        <f>IF(N606="sníž. přenesená",J606,0)</f>
        <v>0</v>
      </c>
      <c r="BI606" s="202">
        <f>IF(N606="nulová",J606,0)</f>
        <v>0</v>
      </c>
      <c r="BJ606" s="23" t="s">
        <v>83</v>
      </c>
      <c r="BK606" s="202">
        <f>ROUND(I606*H606,2)</f>
        <v>0</v>
      </c>
      <c r="BL606" s="23" t="s">
        <v>241</v>
      </c>
      <c r="BM606" s="23" t="s">
        <v>1081</v>
      </c>
    </row>
    <row r="607" spans="2:65" s="11" customFormat="1">
      <c r="B607" s="203"/>
      <c r="C607" s="204"/>
      <c r="D607" s="205" t="s">
        <v>164</v>
      </c>
      <c r="E607" s="206" t="s">
        <v>21</v>
      </c>
      <c r="F607" s="207" t="s">
        <v>1082</v>
      </c>
      <c r="G607" s="204"/>
      <c r="H607" s="208">
        <v>1</v>
      </c>
      <c r="I607" s="209"/>
      <c r="J607" s="204"/>
      <c r="K607" s="204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164</v>
      </c>
      <c r="AU607" s="214" t="s">
        <v>85</v>
      </c>
      <c r="AV607" s="11" t="s">
        <v>85</v>
      </c>
      <c r="AW607" s="11" t="s">
        <v>38</v>
      </c>
      <c r="AX607" s="11" t="s">
        <v>83</v>
      </c>
      <c r="AY607" s="214" t="s">
        <v>154</v>
      </c>
    </row>
    <row r="608" spans="2:65" s="1" customFormat="1" ht="15" customHeight="1">
      <c r="B608" s="40"/>
      <c r="C608" s="191" t="s">
        <v>1083</v>
      </c>
      <c r="D608" s="191" t="s">
        <v>157</v>
      </c>
      <c r="E608" s="192" t="s">
        <v>1084</v>
      </c>
      <c r="F608" s="193" t="s">
        <v>1085</v>
      </c>
      <c r="G608" s="194" t="s">
        <v>335</v>
      </c>
      <c r="H608" s="195">
        <v>2</v>
      </c>
      <c r="I608" s="196"/>
      <c r="J608" s="197">
        <f>ROUND(I608*H608,2)</f>
        <v>0</v>
      </c>
      <c r="K608" s="193" t="s">
        <v>161</v>
      </c>
      <c r="L608" s="60"/>
      <c r="M608" s="198" t="s">
        <v>21</v>
      </c>
      <c r="N608" s="199" t="s">
        <v>46</v>
      </c>
      <c r="O608" s="41"/>
      <c r="P608" s="200">
        <f>O608*H608</f>
        <v>0</v>
      </c>
      <c r="Q608" s="200">
        <v>0</v>
      </c>
      <c r="R608" s="200">
        <f>Q608*H608</f>
        <v>0</v>
      </c>
      <c r="S608" s="200">
        <v>2.8000000000000001E-2</v>
      </c>
      <c r="T608" s="201">
        <f>S608*H608</f>
        <v>5.6000000000000001E-2</v>
      </c>
      <c r="AR608" s="23" t="s">
        <v>241</v>
      </c>
      <c r="AT608" s="23" t="s">
        <v>157</v>
      </c>
      <c r="AU608" s="23" t="s">
        <v>85</v>
      </c>
      <c r="AY608" s="23" t="s">
        <v>154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23" t="s">
        <v>83</v>
      </c>
      <c r="BK608" s="202">
        <f>ROUND(I608*H608,2)</f>
        <v>0</v>
      </c>
      <c r="BL608" s="23" t="s">
        <v>241</v>
      </c>
      <c r="BM608" s="23" t="s">
        <v>1086</v>
      </c>
    </row>
    <row r="609" spans="2:65" s="11" customFormat="1">
      <c r="B609" s="203"/>
      <c r="C609" s="204"/>
      <c r="D609" s="205" t="s">
        <v>164</v>
      </c>
      <c r="E609" s="206" t="s">
        <v>21</v>
      </c>
      <c r="F609" s="207" t="s">
        <v>1087</v>
      </c>
      <c r="G609" s="204"/>
      <c r="H609" s="208">
        <v>2</v>
      </c>
      <c r="I609" s="209"/>
      <c r="J609" s="204"/>
      <c r="K609" s="204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164</v>
      </c>
      <c r="AU609" s="214" t="s">
        <v>85</v>
      </c>
      <c r="AV609" s="11" t="s">
        <v>85</v>
      </c>
      <c r="AW609" s="11" t="s">
        <v>38</v>
      </c>
      <c r="AX609" s="11" t="s">
        <v>83</v>
      </c>
      <c r="AY609" s="214" t="s">
        <v>154</v>
      </c>
    </row>
    <row r="610" spans="2:65" s="1" customFormat="1" ht="15" customHeight="1">
      <c r="B610" s="40"/>
      <c r="C610" s="191" t="s">
        <v>1088</v>
      </c>
      <c r="D610" s="191" t="s">
        <v>157</v>
      </c>
      <c r="E610" s="192" t="s">
        <v>1089</v>
      </c>
      <c r="F610" s="193" t="s">
        <v>1090</v>
      </c>
      <c r="G610" s="194" t="s">
        <v>335</v>
      </c>
      <c r="H610" s="195">
        <v>1</v>
      </c>
      <c r="I610" s="196"/>
      <c r="J610" s="197">
        <f>ROUND(I610*H610,2)</f>
        <v>0</v>
      </c>
      <c r="K610" s="193" t="s">
        <v>161</v>
      </c>
      <c r="L610" s="60"/>
      <c r="M610" s="198" t="s">
        <v>21</v>
      </c>
      <c r="N610" s="199" t="s">
        <v>46</v>
      </c>
      <c r="O610" s="41"/>
      <c r="P610" s="200">
        <f>O610*H610</f>
        <v>0</v>
      </c>
      <c r="Q610" s="200">
        <v>0</v>
      </c>
      <c r="R610" s="200">
        <f>Q610*H610</f>
        <v>0</v>
      </c>
      <c r="S610" s="200">
        <v>0</v>
      </c>
      <c r="T610" s="201">
        <f>S610*H610</f>
        <v>0</v>
      </c>
      <c r="AR610" s="23" t="s">
        <v>241</v>
      </c>
      <c r="AT610" s="23" t="s">
        <v>157</v>
      </c>
      <c r="AU610" s="23" t="s">
        <v>85</v>
      </c>
      <c r="AY610" s="23" t="s">
        <v>154</v>
      </c>
      <c r="BE610" s="202">
        <f>IF(N610="základní",J610,0)</f>
        <v>0</v>
      </c>
      <c r="BF610" s="202">
        <f>IF(N610="snížená",J610,0)</f>
        <v>0</v>
      </c>
      <c r="BG610" s="202">
        <f>IF(N610="zákl. přenesená",J610,0)</f>
        <v>0</v>
      </c>
      <c r="BH610" s="202">
        <f>IF(N610="sníž. přenesená",J610,0)</f>
        <v>0</v>
      </c>
      <c r="BI610" s="202">
        <f>IF(N610="nulová",J610,0)</f>
        <v>0</v>
      </c>
      <c r="BJ610" s="23" t="s">
        <v>83</v>
      </c>
      <c r="BK610" s="202">
        <f>ROUND(I610*H610,2)</f>
        <v>0</v>
      </c>
      <c r="BL610" s="23" t="s">
        <v>241</v>
      </c>
      <c r="BM610" s="23" t="s">
        <v>1091</v>
      </c>
    </row>
    <row r="611" spans="2:65" s="1" customFormat="1" ht="15" customHeight="1">
      <c r="B611" s="40"/>
      <c r="C611" s="236" t="s">
        <v>1092</v>
      </c>
      <c r="D611" s="236" t="s">
        <v>332</v>
      </c>
      <c r="E611" s="237" t="s">
        <v>1093</v>
      </c>
      <c r="F611" s="238" t="s">
        <v>1094</v>
      </c>
      <c r="G611" s="239" t="s">
        <v>335</v>
      </c>
      <c r="H611" s="240">
        <v>1</v>
      </c>
      <c r="I611" s="241"/>
      <c r="J611" s="242">
        <f>ROUND(I611*H611,2)</f>
        <v>0</v>
      </c>
      <c r="K611" s="238" t="s">
        <v>161</v>
      </c>
      <c r="L611" s="243"/>
      <c r="M611" s="244" t="s">
        <v>21</v>
      </c>
      <c r="N611" s="245" t="s">
        <v>46</v>
      </c>
      <c r="O611" s="41"/>
      <c r="P611" s="200">
        <f>O611*H611</f>
        <v>0</v>
      </c>
      <c r="Q611" s="200">
        <v>1.8799999999999999E-3</v>
      </c>
      <c r="R611" s="200">
        <f>Q611*H611</f>
        <v>1.8799999999999999E-3</v>
      </c>
      <c r="S611" s="200">
        <v>0</v>
      </c>
      <c r="T611" s="201">
        <f>S611*H611</f>
        <v>0</v>
      </c>
      <c r="AR611" s="23" t="s">
        <v>338</v>
      </c>
      <c r="AT611" s="23" t="s">
        <v>332</v>
      </c>
      <c r="AU611" s="23" t="s">
        <v>85</v>
      </c>
      <c r="AY611" s="23" t="s">
        <v>154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23" t="s">
        <v>83</v>
      </c>
      <c r="BK611" s="202">
        <f>ROUND(I611*H611,2)</f>
        <v>0</v>
      </c>
      <c r="BL611" s="23" t="s">
        <v>241</v>
      </c>
      <c r="BM611" s="23" t="s">
        <v>1095</v>
      </c>
    </row>
    <row r="612" spans="2:65" s="1" customFormat="1" ht="23.85" customHeight="1">
      <c r="B612" s="40"/>
      <c r="C612" s="191" t="s">
        <v>1096</v>
      </c>
      <c r="D612" s="191" t="s">
        <v>157</v>
      </c>
      <c r="E612" s="192" t="s">
        <v>1097</v>
      </c>
      <c r="F612" s="193" t="s">
        <v>1098</v>
      </c>
      <c r="G612" s="194" t="s">
        <v>264</v>
      </c>
      <c r="H612" s="195">
        <v>5.1999999999999998E-2</v>
      </c>
      <c r="I612" s="196"/>
      <c r="J612" s="197">
        <f>ROUND(I612*H612,2)</f>
        <v>0</v>
      </c>
      <c r="K612" s="193" t="s">
        <v>161</v>
      </c>
      <c r="L612" s="60"/>
      <c r="M612" s="198" t="s">
        <v>21</v>
      </c>
      <c r="N612" s="199" t="s">
        <v>46</v>
      </c>
      <c r="O612" s="41"/>
      <c r="P612" s="200">
        <f>O612*H612</f>
        <v>0</v>
      </c>
      <c r="Q612" s="200">
        <v>0</v>
      </c>
      <c r="R612" s="200">
        <f>Q612*H612</f>
        <v>0</v>
      </c>
      <c r="S612" s="200">
        <v>0</v>
      </c>
      <c r="T612" s="201">
        <f>S612*H612</f>
        <v>0</v>
      </c>
      <c r="AR612" s="23" t="s">
        <v>241</v>
      </c>
      <c r="AT612" s="23" t="s">
        <v>157</v>
      </c>
      <c r="AU612" s="23" t="s">
        <v>85</v>
      </c>
      <c r="AY612" s="23" t="s">
        <v>154</v>
      </c>
      <c r="BE612" s="202">
        <f>IF(N612="základní",J612,0)</f>
        <v>0</v>
      </c>
      <c r="BF612" s="202">
        <f>IF(N612="snížená",J612,0)</f>
        <v>0</v>
      </c>
      <c r="BG612" s="202">
        <f>IF(N612="zákl. přenesená",J612,0)</f>
        <v>0</v>
      </c>
      <c r="BH612" s="202">
        <f>IF(N612="sníž. přenesená",J612,0)</f>
        <v>0</v>
      </c>
      <c r="BI612" s="202">
        <f>IF(N612="nulová",J612,0)</f>
        <v>0</v>
      </c>
      <c r="BJ612" s="23" t="s">
        <v>83</v>
      </c>
      <c r="BK612" s="202">
        <f>ROUND(I612*H612,2)</f>
        <v>0</v>
      </c>
      <c r="BL612" s="23" t="s">
        <v>241</v>
      </c>
      <c r="BM612" s="23" t="s">
        <v>1099</v>
      </c>
    </row>
    <row r="613" spans="2:65" s="10" customFormat="1" ht="29.85" customHeight="1">
      <c r="B613" s="175"/>
      <c r="C613" s="176"/>
      <c r="D613" s="177" t="s">
        <v>74</v>
      </c>
      <c r="E613" s="189" t="s">
        <v>1100</v>
      </c>
      <c r="F613" s="189" t="s">
        <v>1101</v>
      </c>
      <c r="G613" s="176"/>
      <c r="H613" s="176"/>
      <c r="I613" s="179"/>
      <c r="J613" s="190">
        <f>BK613</f>
        <v>0</v>
      </c>
      <c r="K613" s="176"/>
      <c r="L613" s="181"/>
      <c r="M613" s="182"/>
      <c r="N613" s="183"/>
      <c r="O613" s="183"/>
      <c r="P613" s="184">
        <f>SUM(P614:P629)</f>
        <v>0</v>
      </c>
      <c r="Q613" s="183"/>
      <c r="R613" s="184">
        <f>SUM(R614:R629)</f>
        <v>2.3859999999999997</v>
      </c>
      <c r="S613" s="183"/>
      <c r="T613" s="185">
        <f>SUM(T614:T629)</f>
        <v>0</v>
      </c>
      <c r="AR613" s="186" t="s">
        <v>85</v>
      </c>
      <c r="AT613" s="187" t="s">
        <v>74</v>
      </c>
      <c r="AU613" s="187" t="s">
        <v>83</v>
      </c>
      <c r="AY613" s="186" t="s">
        <v>154</v>
      </c>
      <c r="BK613" s="188">
        <f>SUM(BK614:BK629)</f>
        <v>0</v>
      </c>
    </row>
    <row r="614" spans="2:65" s="1" customFormat="1" ht="95.25" customHeight="1">
      <c r="B614" s="40"/>
      <c r="C614" s="191" t="s">
        <v>1102</v>
      </c>
      <c r="D614" s="191" t="s">
        <v>157</v>
      </c>
      <c r="E614" s="192" t="s">
        <v>1103</v>
      </c>
      <c r="F614" s="193" t="s">
        <v>1104</v>
      </c>
      <c r="G614" s="194" t="s">
        <v>21</v>
      </c>
      <c r="H614" s="195">
        <v>0</v>
      </c>
      <c r="I614" s="196"/>
      <c r="J614" s="197">
        <f t="shared" ref="J614:J627" si="0">ROUND(I614*H614,2)</f>
        <v>0</v>
      </c>
      <c r="K614" s="193" t="s">
        <v>21</v>
      </c>
      <c r="L614" s="60"/>
      <c r="M614" s="198" t="s">
        <v>21</v>
      </c>
      <c r="N614" s="199" t="s">
        <v>46</v>
      </c>
      <c r="O614" s="41"/>
      <c r="P614" s="200">
        <f t="shared" ref="P614:P627" si="1">O614*H614</f>
        <v>0</v>
      </c>
      <c r="Q614" s="200">
        <v>0</v>
      </c>
      <c r="R614" s="200">
        <f t="shared" ref="R614:R627" si="2">Q614*H614</f>
        <v>0</v>
      </c>
      <c r="S614" s="200">
        <v>0</v>
      </c>
      <c r="T614" s="201">
        <f t="shared" ref="T614:T627" si="3">S614*H614</f>
        <v>0</v>
      </c>
      <c r="AR614" s="23" t="s">
        <v>241</v>
      </c>
      <c r="AT614" s="23" t="s">
        <v>157</v>
      </c>
      <c r="AU614" s="23" t="s">
        <v>85</v>
      </c>
      <c r="AY614" s="23" t="s">
        <v>154</v>
      </c>
      <c r="BE614" s="202">
        <f t="shared" ref="BE614:BE627" si="4">IF(N614="základní",J614,0)</f>
        <v>0</v>
      </c>
      <c r="BF614" s="202">
        <f t="shared" ref="BF614:BF627" si="5">IF(N614="snížená",J614,0)</f>
        <v>0</v>
      </c>
      <c r="BG614" s="202">
        <f t="shared" ref="BG614:BG627" si="6">IF(N614="zákl. přenesená",J614,0)</f>
        <v>0</v>
      </c>
      <c r="BH614" s="202">
        <f t="shared" ref="BH614:BH627" si="7">IF(N614="sníž. přenesená",J614,0)</f>
        <v>0</v>
      </c>
      <c r="BI614" s="202">
        <f t="shared" ref="BI614:BI627" si="8">IF(N614="nulová",J614,0)</f>
        <v>0</v>
      </c>
      <c r="BJ614" s="23" t="s">
        <v>83</v>
      </c>
      <c r="BK614" s="202">
        <f t="shared" ref="BK614:BK627" si="9">ROUND(I614*H614,2)</f>
        <v>0</v>
      </c>
      <c r="BL614" s="23" t="s">
        <v>241</v>
      </c>
      <c r="BM614" s="23" t="s">
        <v>1105</v>
      </c>
    </row>
    <row r="615" spans="2:65" s="1" customFormat="1" ht="23.85" customHeight="1">
      <c r="B615" s="40"/>
      <c r="C615" s="191" t="s">
        <v>1106</v>
      </c>
      <c r="D615" s="191" t="s">
        <v>157</v>
      </c>
      <c r="E615" s="192" t="s">
        <v>1107</v>
      </c>
      <c r="F615" s="193" t="s">
        <v>1108</v>
      </c>
      <c r="G615" s="194" t="s">
        <v>672</v>
      </c>
      <c r="H615" s="195">
        <v>1</v>
      </c>
      <c r="I615" s="196"/>
      <c r="J615" s="197">
        <f t="shared" si="0"/>
        <v>0</v>
      </c>
      <c r="K615" s="193" t="s">
        <v>21</v>
      </c>
      <c r="L615" s="60"/>
      <c r="M615" s="198" t="s">
        <v>21</v>
      </c>
      <c r="N615" s="199" t="s">
        <v>46</v>
      </c>
      <c r="O615" s="41"/>
      <c r="P615" s="200">
        <f t="shared" si="1"/>
        <v>0</v>
      </c>
      <c r="Q615" s="200">
        <v>0.2</v>
      </c>
      <c r="R615" s="200">
        <f t="shared" si="2"/>
        <v>0.2</v>
      </c>
      <c r="S615" s="200">
        <v>0</v>
      </c>
      <c r="T615" s="201">
        <f t="shared" si="3"/>
        <v>0</v>
      </c>
      <c r="AR615" s="23" t="s">
        <v>241</v>
      </c>
      <c r="AT615" s="23" t="s">
        <v>157</v>
      </c>
      <c r="AU615" s="23" t="s">
        <v>85</v>
      </c>
      <c r="AY615" s="23" t="s">
        <v>154</v>
      </c>
      <c r="BE615" s="202">
        <f t="shared" si="4"/>
        <v>0</v>
      </c>
      <c r="BF615" s="202">
        <f t="shared" si="5"/>
        <v>0</v>
      </c>
      <c r="BG615" s="202">
        <f t="shared" si="6"/>
        <v>0</v>
      </c>
      <c r="BH615" s="202">
        <f t="shared" si="7"/>
        <v>0</v>
      </c>
      <c r="BI615" s="202">
        <f t="shared" si="8"/>
        <v>0</v>
      </c>
      <c r="BJ615" s="23" t="s">
        <v>83</v>
      </c>
      <c r="BK615" s="202">
        <f t="shared" si="9"/>
        <v>0</v>
      </c>
      <c r="BL615" s="23" t="s">
        <v>241</v>
      </c>
      <c r="BM615" s="23" t="s">
        <v>1109</v>
      </c>
    </row>
    <row r="616" spans="2:65" s="1" customFormat="1" ht="23.85" customHeight="1">
      <c r="B616" s="40"/>
      <c r="C616" s="191" t="s">
        <v>1110</v>
      </c>
      <c r="D616" s="191" t="s">
        <v>157</v>
      </c>
      <c r="E616" s="192" t="s">
        <v>1111</v>
      </c>
      <c r="F616" s="193" t="s">
        <v>1112</v>
      </c>
      <c r="G616" s="194" t="s">
        <v>672</v>
      </c>
      <c r="H616" s="195">
        <v>1</v>
      </c>
      <c r="I616" s="196"/>
      <c r="J616" s="197">
        <f t="shared" si="0"/>
        <v>0</v>
      </c>
      <c r="K616" s="193" t="s">
        <v>21</v>
      </c>
      <c r="L616" s="60"/>
      <c r="M616" s="198" t="s">
        <v>21</v>
      </c>
      <c r="N616" s="199" t="s">
        <v>46</v>
      </c>
      <c r="O616" s="41"/>
      <c r="P616" s="200">
        <f t="shared" si="1"/>
        <v>0</v>
      </c>
      <c r="Q616" s="200">
        <v>0.2</v>
      </c>
      <c r="R616" s="200">
        <f t="shared" si="2"/>
        <v>0.2</v>
      </c>
      <c r="S616" s="200">
        <v>0</v>
      </c>
      <c r="T616" s="201">
        <f t="shared" si="3"/>
        <v>0</v>
      </c>
      <c r="AR616" s="23" t="s">
        <v>241</v>
      </c>
      <c r="AT616" s="23" t="s">
        <v>157</v>
      </c>
      <c r="AU616" s="23" t="s">
        <v>85</v>
      </c>
      <c r="AY616" s="23" t="s">
        <v>154</v>
      </c>
      <c r="BE616" s="202">
        <f t="shared" si="4"/>
        <v>0</v>
      </c>
      <c r="BF616" s="202">
        <f t="shared" si="5"/>
        <v>0</v>
      </c>
      <c r="BG616" s="202">
        <f t="shared" si="6"/>
        <v>0</v>
      </c>
      <c r="BH616" s="202">
        <f t="shared" si="7"/>
        <v>0</v>
      </c>
      <c r="BI616" s="202">
        <f t="shared" si="8"/>
        <v>0</v>
      </c>
      <c r="BJ616" s="23" t="s">
        <v>83</v>
      </c>
      <c r="BK616" s="202">
        <f t="shared" si="9"/>
        <v>0</v>
      </c>
      <c r="BL616" s="23" t="s">
        <v>241</v>
      </c>
      <c r="BM616" s="23" t="s">
        <v>1113</v>
      </c>
    </row>
    <row r="617" spans="2:65" s="1" customFormat="1" ht="23.85" customHeight="1">
      <c r="B617" s="40"/>
      <c r="C617" s="191" t="s">
        <v>1114</v>
      </c>
      <c r="D617" s="191" t="s">
        <v>157</v>
      </c>
      <c r="E617" s="192" t="s">
        <v>1115</v>
      </c>
      <c r="F617" s="193" t="s">
        <v>1116</v>
      </c>
      <c r="G617" s="194" t="s">
        <v>672</v>
      </c>
      <c r="H617" s="195">
        <v>1</v>
      </c>
      <c r="I617" s="196"/>
      <c r="J617" s="197">
        <f t="shared" si="0"/>
        <v>0</v>
      </c>
      <c r="K617" s="193" t="s">
        <v>21</v>
      </c>
      <c r="L617" s="60"/>
      <c r="M617" s="198" t="s">
        <v>21</v>
      </c>
      <c r="N617" s="199" t="s">
        <v>46</v>
      </c>
      <c r="O617" s="41"/>
      <c r="P617" s="200">
        <f t="shared" si="1"/>
        <v>0</v>
      </c>
      <c r="Q617" s="200">
        <v>0.2</v>
      </c>
      <c r="R617" s="200">
        <f t="shared" si="2"/>
        <v>0.2</v>
      </c>
      <c r="S617" s="200">
        <v>0</v>
      </c>
      <c r="T617" s="201">
        <f t="shared" si="3"/>
        <v>0</v>
      </c>
      <c r="AR617" s="23" t="s">
        <v>241</v>
      </c>
      <c r="AT617" s="23" t="s">
        <v>157</v>
      </c>
      <c r="AU617" s="23" t="s">
        <v>85</v>
      </c>
      <c r="AY617" s="23" t="s">
        <v>154</v>
      </c>
      <c r="BE617" s="202">
        <f t="shared" si="4"/>
        <v>0</v>
      </c>
      <c r="BF617" s="202">
        <f t="shared" si="5"/>
        <v>0</v>
      </c>
      <c r="BG617" s="202">
        <f t="shared" si="6"/>
        <v>0</v>
      </c>
      <c r="BH617" s="202">
        <f t="shared" si="7"/>
        <v>0</v>
      </c>
      <c r="BI617" s="202">
        <f t="shared" si="8"/>
        <v>0</v>
      </c>
      <c r="BJ617" s="23" t="s">
        <v>83</v>
      </c>
      <c r="BK617" s="202">
        <f t="shared" si="9"/>
        <v>0</v>
      </c>
      <c r="BL617" s="23" t="s">
        <v>241</v>
      </c>
      <c r="BM617" s="23" t="s">
        <v>1117</v>
      </c>
    </row>
    <row r="618" spans="2:65" s="1" customFormat="1" ht="23.85" customHeight="1">
      <c r="B618" s="40"/>
      <c r="C618" s="191" t="s">
        <v>1118</v>
      </c>
      <c r="D618" s="191" t="s">
        <v>157</v>
      </c>
      <c r="E618" s="192" t="s">
        <v>1119</v>
      </c>
      <c r="F618" s="193" t="s">
        <v>1120</v>
      </c>
      <c r="G618" s="194" t="s">
        <v>672</v>
      </c>
      <c r="H618" s="195">
        <v>1</v>
      </c>
      <c r="I618" s="196"/>
      <c r="J618" s="197">
        <f t="shared" si="0"/>
        <v>0</v>
      </c>
      <c r="K618" s="193" t="s">
        <v>21</v>
      </c>
      <c r="L618" s="60"/>
      <c r="M618" s="198" t="s">
        <v>21</v>
      </c>
      <c r="N618" s="199" t="s">
        <v>46</v>
      </c>
      <c r="O618" s="41"/>
      <c r="P618" s="200">
        <f t="shared" si="1"/>
        <v>0</v>
      </c>
      <c r="Q618" s="200">
        <v>0.2</v>
      </c>
      <c r="R618" s="200">
        <f t="shared" si="2"/>
        <v>0.2</v>
      </c>
      <c r="S618" s="200">
        <v>0</v>
      </c>
      <c r="T618" s="201">
        <f t="shared" si="3"/>
        <v>0</v>
      </c>
      <c r="AR618" s="23" t="s">
        <v>241</v>
      </c>
      <c r="AT618" s="23" t="s">
        <v>157</v>
      </c>
      <c r="AU618" s="23" t="s">
        <v>85</v>
      </c>
      <c r="AY618" s="23" t="s">
        <v>154</v>
      </c>
      <c r="BE618" s="202">
        <f t="shared" si="4"/>
        <v>0</v>
      </c>
      <c r="BF618" s="202">
        <f t="shared" si="5"/>
        <v>0</v>
      </c>
      <c r="BG618" s="202">
        <f t="shared" si="6"/>
        <v>0</v>
      </c>
      <c r="BH618" s="202">
        <f t="shared" si="7"/>
        <v>0</v>
      </c>
      <c r="BI618" s="202">
        <f t="shared" si="8"/>
        <v>0</v>
      </c>
      <c r="BJ618" s="23" t="s">
        <v>83</v>
      </c>
      <c r="BK618" s="202">
        <f t="shared" si="9"/>
        <v>0</v>
      </c>
      <c r="BL618" s="23" t="s">
        <v>241</v>
      </c>
      <c r="BM618" s="23" t="s">
        <v>1121</v>
      </c>
    </row>
    <row r="619" spans="2:65" s="1" customFormat="1" ht="23.85" customHeight="1">
      <c r="B619" s="40"/>
      <c r="C619" s="191" t="s">
        <v>1122</v>
      </c>
      <c r="D619" s="191" t="s">
        <v>157</v>
      </c>
      <c r="E619" s="192" t="s">
        <v>1123</v>
      </c>
      <c r="F619" s="193" t="s">
        <v>1124</v>
      </c>
      <c r="G619" s="194" t="s">
        <v>672</v>
      </c>
      <c r="H619" s="195">
        <v>1</v>
      </c>
      <c r="I619" s="196"/>
      <c r="J619" s="197">
        <f t="shared" si="0"/>
        <v>0</v>
      </c>
      <c r="K619" s="193" t="s">
        <v>21</v>
      </c>
      <c r="L619" s="60"/>
      <c r="M619" s="198" t="s">
        <v>21</v>
      </c>
      <c r="N619" s="199" t="s">
        <v>46</v>
      </c>
      <c r="O619" s="41"/>
      <c r="P619" s="200">
        <f t="shared" si="1"/>
        <v>0</v>
      </c>
      <c r="Q619" s="200">
        <v>0.2</v>
      </c>
      <c r="R619" s="200">
        <f t="shared" si="2"/>
        <v>0.2</v>
      </c>
      <c r="S619" s="200">
        <v>0</v>
      </c>
      <c r="T619" s="201">
        <f t="shared" si="3"/>
        <v>0</v>
      </c>
      <c r="AR619" s="23" t="s">
        <v>241</v>
      </c>
      <c r="AT619" s="23" t="s">
        <v>157</v>
      </c>
      <c r="AU619" s="23" t="s">
        <v>85</v>
      </c>
      <c r="AY619" s="23" t="s">
        <v>154</v>
      </c>
      <c r="BE619" s="202">
        <f t="shared" si="4"/>
        <v>0</v>
      </c>
      <c r="BF619" s="202">
        <f t="shared" si="5"/>
        <v>0</v>
      </c>
      <c r="BG619" s="202">
        <f t="shared" si="6"/>
        <v>0</v>
      </c>
      <c r="BH619" s="202">
        <f t="shared" si="7"/>
        <v>0</v>
      </c>
      <c r="BI619" s="202">
        <f t="shared" si="8"/>
        <v>0</v>
      </c>
      <c r="BJ619" s="23" t="s">
        <v>83</v>
      </c>
      <c r="BK619" s="202">
        <f t="shared" si="9"/>
        <v>0</v>
      </c>
      <c r="BL619" s="23" t="s">
        <v>241</v>
      </c>
      <c r="BM619" s="23" t="s">
        <v>1125</v>
      </c>
    </row>
    <row r="620" spans="2:65" s="1" customFormat="1" ht="23.85" customHeight="1">
      <c r="B620" s="40"/>
      <c r="C620" s="191" t="s">
        <v>1126</v>
      </c>
      <c r="D620" s="191" t="s">
        <v>157</v>
      </c>
      <c r="E620" s="192" t="s">
        <v>1127</v>
      </c>
      <c r="F620" s="193" t="s">
        <v>1128</v>
      </c>
      <c r="G620" s="194" t="s">
        <v>672</v>
      </c>
      <c r="H620" s="195">
        <v>1</v>
      </c>
      <c r="I620" s="196"/>
      <c r="J620" s="197">
        <f t="shared" si="0"/>
        <v>0</v>
      </c>
      <c r="K620" s="193" t="s">
        <v>21</v>
      </c>
      <c r="L620" s="60"/>
      <c r="M620" s="198" t="s">
        <v>21</v>
      </c>
      <c r="N620" s="199" t="s">
        <v>46</v>
      </c>
      <c r="O620" s="41"/>
      <c r="P620" s="200">
        <f t="shared" si="1"/>
        <v>0</v>
      </c>
      <c r="Q620" s="200">
        <v>0.2</v>
      </c>
      <c r="R620" s="200">
        <f t="shared" si="2"/>
        <v>0.2</v>
      </c>
      <c r="S620" s="200">
        <v>0</v>
      </c>
      <c r="T620" s="201">
        <f t="shared" si="3"/>
        <v>0</v>
      </c>
      <c r="AR620" s="23" t="s">
        <v>241</v>
      </c>
      <c r="AT620" s="23" t="s">
        <v>157</v>
      </c>
      <c r="AU620" s="23" t="s">
        <v>85</v>
      </c>
      <c r="AY620" s="23" t="s">
        <v>154</v>
      </c>
      <c r="BE620" s="202">
        <f t="shared" si="4"/>
        <v>0</v>
      </c>
      <c r="BF620" s="202">
        <f t="shared" si="5"/>
        <v>0</v>
      </c>
      <c r="BG620" s="202">
        <f t="shared" si="6"/>
        <v>0</v>
      </c>
      <c r="BH620" s="202">
        <f t="shared" si="7"/>
        <v>0</v>
      </c>
      <c r="BI620" s="202">
        <f t="shared" si="8"/>
        <v>0</v>
      </c>
      <c r="BJ620" s="23" t="s">
        <v>83</v>
      </c>
      <c r="BK620" s="202">
        <f t="shared" si="9"/>
        <v>0</v>
      </c>
      <c r="BL620" s="23" t="s">
        <v>241</v>
      </c>
      <c r="BM620" s="23" t="s">
        <v>1129</v>
      </c>
    </row>
    <row r="621" spans="2:65" s="1" customFormat="1" ht="23.85" customHeight="1">
      <c r="B621" s="40"/>
      <c r="C621" s="191" t="s">
        <v>1130</v>
      </c>
      <c r="D621" s="191" t="s">
        <v>157</v>
      </c>
      <c r="E621" s="192" t="s">
        <v>1131</v>
      </c>
      <c r="F621" s="193" t="s">
        <v>1132</v>
      </c>
      <c r="G621" s="194" t="s">
        <v>672</v>
      </c>
      <c r="H621" s="195">
        <v>1</v>
      </c>
      <c r="I621" s="196"/>
      <c r="J621" s="197">
        <f t="shared" si="0"/>
        <v>0</v>
      </c>
      <c r="K621" s="193" t="s">
        <v>21</v>
      </c>
      <c r="L621" s="60"/>
      <c r="M621" s="198" t="s">
        <v>21</v>
      </c>
      <c r="N621" s="199" t="s">
        <v>46</v>
      </c>
      <c r="O621" s="41"/>
      <c r="P621" s="200">
        <f t="shared" si="1"/>
        <v>0</v>
      </c>
      <c r="Q621" s="200">
        <v>0.2</v>
      </c>
      <c r="R621" s="200">
        <f t="shared" si="2"/>
        <v>0.2</v>
      </c>
      <c r="S621" s="200">
        <v>0</v>
      </c>
      <c r="T621" s="201">
        <f t="shared" si="3"/>
        <v>0</v>
      </c>
      <c r="AR621" s="23" t="s">
        <v>241</v>
      </c>
      <c r="AT621" s="23" t="s">
        <v>157</v>
      </c>
      <c r="AU621" s="23" t="s">
        <v>85</v>
      </c>
      <c r="AY621" s="23" t="s">
        <v>154</v>
      </c>
      <c r="BE621" s="202">
        <f t="shared" si="4"/>
        <v>0</v>
      </c>
      <c r="BF621" s="202">
        <f t="shared" si="5"/>
        <v>0</v>
      </c>
      <c r="BG621" s="202">
        <f t="shared" si="6"/>
        <v>0</v>
      </c>
      <c r="BH621" s="202">
        <f t="shared" si="7"/>
        <v>0</v>
      </c>
      <c r="BI621" s="202">
        <f t="shared" si="8"/>
        <v>0</v>
      </c>
      <c r="BJ621" s="23" t="s">
        <v>83</v>
      </c>
      <c r="BK621" s="202">
        <f t="shared" si="9"/>
        <v>0</v>
      </c>
      <c r="BL621" s="23" t="s">
        <v>241</v>
      </c>
      <c r="BM621" s="23" t="s">
        <v>1133</v>
      </c>
    </row>
    <row r="622" spans="2:65" s="1" customFormat="1" ht="35.65" customHeight="1">
      <c r="B622" s="40"/>
      <c r="C622" s="191" t="s">
        <v>1134</v>
      </c>
      <c r="D622" s="191" t="s">
        <v>157</v>
      </c>
      <c r="E622" s="192" t="s">
        <v>1135</v>
      </c>
      <c r="F622" s="193" t="s">
        <v>1136</v>
      </c>
      <c r="G622" s="194" t="s">
        <v>672</v>
      </c>
      <c r="H622" s="195">
        <v>1</v>
      </c>
      <c r="I622" s="196"/>
      <c r="J622" s="197">
        <f t="shared" si="0"/>
        <v>0</v>
      </c>
      <c r="K622" s="193" t="s">
        <v>21</v>
      </c>
      <c r="L622" s="60"/>
      <c r="M622" s="198" t="s">
        <v>21</v>
      </c>
      <c r="N622" s="199" t="s">
        <v>46</v>
      </c>
      <c r="O622" s="41"/>
      <c r="P622" s="200">
        <f t="shared" si="1"/>
        <v>0</v>
      </c>
      <c r="Q622" s="200">
        <v>0.2</v>
      </c>
      <c r="R622" s="200">
        <f t="shared" si="2"/>
        <v>0.2</v>
      </c>
      <c r="S622" s="200">
        <v>0</v>
      </c>
      <c r="T622" s="201">
        <f t="shared" si="3"/>
        <v>0</v>
      </c>
      <c r="AR622" s="23" t="s">
        <v>241</v>
      </c>
      <c r="AT622" s="23" t="s">
        <v>157</v>
      </c>
      <c r="AU622" s="23" t="s">
        <v>85</v>
      </c>
      <c r="AY622" s="23" t="s">
        <v>154</v>
      </c>
      <c r="BE622" s="202">
        <f t="shared" si="4"/>
        <v>0</v>
      </c>
      <c r="BF622" s="202">
        <f t="shared" si="5"/>
        <v>0</v>
      </c>
      <c r="BG622" s="202">
        <f t="shared" si="6"/>
        <v>0</v>
      </c>
      <c r="BH622" s="202">
        <f t="shared" si="7"/>
        <v>0</v>
      </c>
      <c r="BI622" s="202">
        <f t="shared" si="8"/>
        <v>0</v>
      </c>
      <c r="BJ622" s="23" t="s">
        <v>83</v>
      </c>
      <c r="BK622" s="202">
        <f t="shared" si="9"/>
        <v>0</v>
      </c>
      <c r="BL622" s="23" t="s">
        <v>241</v>
      </c>
      <c r="BM622" s="23" t="s">
        <v>1137</v>
      </c>
    </row>
    <row r="623" spans="2:65" s="1" customFormat="1" ht="35.65" customHeight="1">
      <c r="B623" s="40"/>
      <c r="C623" s="191" t="s">
        <v>1138</v>
      </c>
      <c r="D623" s="191" t="s">
        <v>157</v>
      </c>
      <c r="E623" s="192" t="s">
        <v>1139</v>
      </c>
      <c r="F623" s="193" t="s">
        <v>1140</v>
      </c>
      <c r="G623" s="194" t="s">
        <v>672</v>
      </c>
      <c r="H623" s="195">
        <v>1</v>
      </c>
      <c r="I623" s="196"/>
      <c r="J623" s="197">
        <f t="shared" si="0"/>
        <v>0</v>
      </c>
      <c r="K623" s="193" t="s">
        <v>21</v>
      </c>
      <c r="L623" s="60"/>
      <c r="M623" s="198" t="s">
        <v>21</v>
      </c>
      <c r="N623" s="199" t="s">
        <v>46</v>
      </c>
      <c r="O623" s="41"/>
      <c r="P623" s="200">
        <f t="shared" si="1"/>
        <v>0</v>
      </c>
      <c r="Q623" s="200">
        <v>0.2</v>
      </c>
      <c r="R623" s="200">
        <f t="shared" si="2"/>
        <v>0.2</v>
      </c>
      <c r="S623" s="200">
        <v>0</v>
      </c>
      <c r="T623" s="201">
        <f t="shared" si="3"/>
        <v>0</v>
      </c>
      <c r="AR623" s="23" t="s">
        <v>241</v>
      </c>
      <c r="AT623" s="23" t="s">
        <v>157</v>
      </c>
      <c r="AU623" s="23" t="s">
        <v>85</v>
      </c>
      <c r="AY623" s="23" t="s">
        <v>154</v>
      </c>
      <c r="BE623" s="202">
        <f t="shared" si="4"/>
        <v>0</v>
      </c>
      <c r="BF623" s="202">
        <f t="shared" si="5"/>
        <v>0</v>
      </c>
      <c r="BG623" s="202">
        <f t="shared" si="6"/>
        <v>0</v>
      </c>
      <c r="BH623" s="202">
        <f t="shared" si="7"/>
        <v>0</v>
      </c>
      <c r="BI623" s="202">
        <f t="shared" si="8"/>
        <v>0</v>
      </c>
      <c r="BJ623" s="23" t="s">
        <v>83</v>
      </c>
      <c r="BK623" s="202">
        <f t="shared" si="9"/>
        <v>0</v>
      </c>
      <c r="BL623" s="23" t="s">
        <v>241</v>
      </c>
      <c r="BM623" s="23" t="s">
        <v>1141</v>
      </c>
    </row>
    <row r="624" spans="2:65" s="1" customFormat="1" ht="35.65" customHeight="1">
      <c r="B624" s="40"/>
      <c r="C624" s="191" t="s">
        <v>1142</v>
      </c>
      <c r="D624" s="191" t="s">
        <v>157</v>
      </c>
      <c r="E624" s="192" t="s">
        <v>1143</v>
      </c>
      <c r="F624" s="193" t="s">
        <v>1144</v>
      </c>
      <c r="G624" s="194" t="s">
        <v>672</v>
      </c>
      <c r="H624" s="195">
        <v>1</v>
      </c>
      <c r="I624" s="196"/>
      <c r="J624" s="197">
        <f t="shared" si="0"/>
        <v>0</v>
      </c>
      <c r="K624" s="193" t="s">
        <v>21</v>
      </c>
      <c r="L624" s="60"/>
      <c r="M624" s="198" t="s">
        <v>21</v>
      </c>
      <c r="N624" s="199" t="s">
        <v>46</v>
      </c>
      <c r="O624" s="41"/>
      <c r="P624" s="200">
        <f t="shared" si="1"/>
        <v>0</v>
      </c>
      <c r="Q624" s="200">
        <v>0.38</v>
      </c>
      <c r="R624" s="200">
        <f t="shared" si="2"/>
        <v>0.38</v>
      </c>
      <c r="S624" s="200">
        <v>0</v>
      </c>
      <c r="T624" s="201">
        <f t="shared" si="3"/>
        <v>0</v>
      </c>
      <c r="AR624" s="23" t="s">
        <v>241</v>
      </c>
      <c r="AT624" s="23" t="s">
        <v>157</v>
      </c>
      <c r="AU624" s="23" t="s">
        <v>85</v>
      </c>
      <c r="AY624" s="23" t="s">
        <v>154</v>
      </c>
      <c r="BE624" s="202">
        <f t="shared" si="4"/>
        <v>0</v>
      </c>
      <c r="BF624" s="202">
        <f t="shared" si="5"/>
        <v>0</v>
      </c>
      <c r="BG624" s="202">
        <f t="shared" si="6"/>
        <v>0</v>
      </c>
      <c r="BH624" s="202">
        <f t="shared" si="7"/>
        <v>0</v>
      </c>
      <c r="BI624" s="202">
        <f t="shared" si="8"/>
        <v>0</v>
      </c>
      <c r="BJ624" s="23" t="s">
        <v>83</v>
      </c>
      <c r="BK624" s="202">
        <f t="shared" si="9"/>
        <v>0</v>
      </c>
      <c r="BL624" s="23" t="s">
        <v>241</v>
      </c>
      <c r="BM624" s="23" t="s">
        <v>1145</v>
      </c>
    </row>
    <row r="625" spans="2:65" s="1" customFormat="1" ht="23.85" customHeight="1">
      <c r="B625" s="40"/>
      <c r="C625" s="191" t="s">
        <v>1146</v>
      </c>
      <c r="D625" s="191" t="s">
        <v>157</v>
      </c>
      <c r="E625" s="192" t="s">
        <v>1147</v>
      </c>
      <c r="F625" s="193" t="s">
        <v>1148</v>
      </c>
      <c r="G625" s="194" t="s">
        <v>672</v>
      </c>
      <c r="H625" s="195">
        <v>1</v>
      </c>
      <c r="I625" s="196"/>
      <c r="J625" s="197">
        <f t="shared" si="0"/>
        <v>0</v>
      </c>
      <c r="K625" s="193" t="s">
        <v>21</v>
      </c>
      <c r="L625" s="60"/>
      <c r="M625" s="198" t="s">
        <v>21</v>
      </c>
      <c r="N625" s="199" t="s">
        <v>46</v>
      </c>
      <c r="O625" s="41"/>
      <c r="P625" s="200">
        <f t="shared" si="1"/>
        <v>0</v>
      </c>
      <c r="Q625" s="200">
        <v>6.8000000000000005E-2</v>
      </c>
      <c r="R625" s="200">
        <f t="shared" si="2"/>
        <v>6.8000000000000005E-2</v>
      </c>
      <c r="S625" s="200">
        <v>0</v>
      </c>
      <c r="T625" s="201">
        <f t="shared" si="3"/>
        <v>0</v>
      </c>
      <c r="AR625" s="23" t="s">
        <v>241</v>
      </c>
      <c r="AT625" s="23" t="s">
        <v>157</v>
      </c>
      <c r="AU625" s="23" t="s">
        <v>85</v>
      </c>
      <c r="AY625" s="23" t="s">
        <v>154</v>
      </c>
      <c r="BE625" s="202">
        <f t="shared" si="4"/>
        <v>0</v>
      </c>
      <c r="BF625" s="202">
        <f t="shared" si="5"/>
        <v>0</v>
      </c>
      <c r="BG625" s="202">
        <f t="shared" si="6"/>
        <v>0</v>
      </c>
      <c r="BH625" s="202">
        <f t="shared" si="7"/>
        <v>0</v>
      </c>
      <c r="BI625" s="202">
        <f t="shared" si="8"/>
        <v>0</v>
      </c>
      <c r="BJ625" s="23" t="s">
        <v>83</v>
      </c>
      <c r="BK625" s="202">
        <f t="shared" si="9"/>
        <v>0</v>
      </c>
      <c r="BL625" s="23" t="s">
        <v>241</v>
      </c>
      <c r="BM625" s="23" t="s">
        <v>1149</v>
      </c>
    </row>
    <row r="626" spans="2:65" s="1" customFormat="1" ht="23.85" customHeight="1">
      <c r="B626" s="40"/>
      <c r="C626" s="191" t="s">
        <v>1150</v>
      </c>
      <c r="D626" s="191" t="s">
        <v>157</v>
      </c>
      <c r="E626" s="192" t="s">
        <v>1151</v>
      </c>
      <c r="F626" s="193" t="s">
        <v>1152</v>
      </c>
      <c r="G626" s="194" t="s">
        <v>672</v>
      </c>
      <c r="H626" s="195">
        <v>1</v>
      </c>
      <c r="I626" s="196"/>
      <c r="J626" s="197">
        <f t="shared" si="0"/>
        <v>0</v>
      </c>
      <c r="K626" s="193" t="s">
        <v>21</v>
      </c>
      <c r="L626" s="60"/>
      <c r="M626" s="198" t="s">
        <v>21</v>
      </c>
      <c r="N626" s="199" t="s">
        <v>46</v>
      </c>
      <c r="O626" s="41"/>
      <c r="P626" s="200">
        <f t="shared" si="1"/>
        <v>0</v>
      </c>
      <c r="Q626" s="200">
        <v>6.8000000000000005E-2</v>
      </c>
      <c r="R626" s="200">
        <f t="shared" si="2"/>
        <v>6.8000000000000005E-2</v>
      </c>
      <c r="S626" s="200">
        <v>0</v>
      </c>
      <c r="T626" s="201">
        <f t="shared" si="3"/>
        <v>0</v>
      </c>
      <c r="AR626" s="23" t="s">
        <v>241</v>
      </c>
      <c r="AT626" s="23" t="s">
        <v>157</v>
      </c>
      <c r="AU626" s="23" t="s">
        <v>85</v>
      </c>
      <c r="AY626" s="23" t="s">
        <v>154</v>
      </c>
      <c r="BE626" s="202">
        <f t="shared" si="4"/>
        <v>0</v>
      </c>
      <c r="BF626" s="202">
        <f t="shared" si="5"/>
        <v>0</v>
      </c>
      <c r="BG626" s="202">
        <f t="shared" si="6"/>
        <v>0</v>
      </c>
      <c r="BH626" s="202">
        <f t="shared" si="7"/>
        <v>0</v>
      </c>
      <c r="BI626" s="202">
        <f t="shared" si="8"/>
        <v>0</v>
      </c>
      <c r="BJ626" s="23" t="s">
        <v>83</v>
      </c>
      <c r="BK626" s="202">
        <f t="shared" si="9"/>
        <v>0</v>
      </c>
      <c r="BL626" s="23" t="s">
        <v>241</v>
      </c>
      <c r="BM626" s="23" t="s">
        <v>1153</v>
      </c>
    </row>
    <row r="627" spans="2:65" s="1" customFormat="1" ht="23.85" customHeight="1">
      <c r="B627" s="40"/>
      <c r="C627" s="191" t="s">
        <v>1154</v>
      </c>
      <c r="D627" s="191" t="s">
        <v>157</v>
      </c>
      <c r="E627" s="192" t="s">
        <v>1155</v>
      </c>
      <c r="F627" s="193" t="s">
        <v>1156</v>
      </c>
      <c r="G627" s="194" t="s">
        <v>672</v>
      </c>
      <c r="H627" s="195">
        <v>1</v>
      </c>
      <c r="I627" s="196"/>
      <c r="J627" s="197">
        <f t="shared" si="0"/>
        <v>0</v>
      </c>
      <c r="K627" s="193" t="s">
        <v>21</v>
      </c>
      <c r="L627" s="60"/>
      <c r="M627" s="198" t="s">
        <v>21</v>
      </c>
      <c r="N627" s="199" t="s">
        <v>46</v>
      </c>
      <c r="O627" s="41"/>
      <c r="P627" s="200">
        <f t="shared" si="1"/>
        <v>0</v>
      </c>
      <c r="Q627" s="200">
        <v>7.0000000000000007E-2</v>
      </c>
      <c r="R627" s="200">
        <f t="shared" si="2"/>
        <v>7.0000000000000007E-2</v>
      </c>
      <c r="S627" s="200">
        <v>0</v>
      </c>
      <c r="T627" s="201">
        <f t="shared" si="3"/>
        <v>0</v>
      </c>
      <c r="AR627" s="23" t="s">
        <v>241</v>
      </c>
      <c r="AT627" s="23" t="s">
        <v>157</v>
      </c>
      <c r="AU627" s="23" t="s">
        <v>85</v>
      </c>
      <c r="AY627" s="23" t="s">
        <v>154</v>
      </c>
      <c r="BE627" s="202">
        <f t="shared" si="4"/>
        <v>0</v>
      </c>
      <c r="BF627" s="202">
        <f t="shared" si="5"/>
        <v>0</v>
      </c>
      <c r="BG627" s="202">
        <f t="shared" si="6"/>
        <v>0</v>
      </c>
      <c r="BH627" s="202">
        <f t="shared" si="7"/>
        <v>0</v>
      </c>
      <c r="BI627" s="202">
        <f t="shared" si="8"/>
        <v>0</v>
      </c>
      <c r="BJ627" s="23" t="s">
        <v>83</v>
      </c>
      <c r="BK627" s="202">
        <f t="shared" si="9"/>
        <v>0</v>
      </c>
      <c r="BL627" s="23" t="s">
        <v>241</v>
      </c>
      <c r="BM627" s="23" t="s">
        <v>1157</v>
      </c>
    </row>
    <row r="628" spans="2:65" s="11" customFormat="1">
      <c r="B628" s="203"/>
      <c r="C628" s="204"/>
      <c r="D628" s="205" t="s">
        <v>164</v>
      </c>
      <c r="E628" s="206" t="s">
        <v>21</v>
      </c>
      <c r="F628" s="207" t="s">
        <v>1158</v>
      </c>
      <c r="G628" s="204"/>
      <c r="H628" s="208">
        <v>1</v>
      </c>
      <c r="I628" s="209"/>
      <c r="J628" s="204"/>
      <c r="K628" s="204"/>
      <c r="L628" s="210"/>
      <c r="M628" s="211"/>
      <c r="N628" s="212"/>
      <c r="O628" s="212"/>
      <c r="P628" s="212"/>
      <c r="Q628" s="212"/>
      <c r="R628" s="212"/>
      <c r="S628" s="212"/>
      <c r="T628" s="213"/>
      <c r="AT628" s="214" t="s">
        <v>164</v>
      </c>
      <c r="AU628" s="214" t="s">
        <v>85</v>
      </c>
      <c r="AV628" s="11" t="s">
        <v>85</v>
      </c>
      <c r="AW628" s="11" t="s">
        <v>38</v>
      </c>
      <c r="AX628" s="11" t="s">
        <v>83</v>
      </c>
      <c r="AY628" s="214" t="s">
        <v>154</v>
      </c>
    </row>
    <row r="629" spans="2:65" s="1" customFormat="1" ht="23.85" customHeight="1">
      <c r="B629" s="40"/>
      <c r="C629" s="191" t="s">
        <v>1159</v>
      </c>
      <c r="D629" s="191" t="s">
        <v>157</v>
      </c>
      <c r="E629" s="192" t="s">
        <v>1160</v>
      </c>
      <c r="F629" s="193" t="s">
        <v>1161</v>
      </c>
      <c r="G629" s="194" t="s">
        <v>264</v>
      </c>
      <c r="H629" s="195">
        <v>2.3860000000000001</v>
      </c>
      <c r="I629" s="196"/>
      <c r="J629" s="197">
        <f>ROUND(I629*H629,2)</f>
        <v>0</v>
      </c>
      <c r="K629" s="193" t="s">
        <v>161</v>
      </c>
      <c r="L629" s="60"/>
      <c r="M629" s="198" t="s">
        <v>21</v>
      </c>
      <c r="N629" s="199" t="s">
        <v>46</v>
      </c>
      <c r="O629" s="41"/>
      <c r="P629" s="200">
        <f>O629*H629</f>
        <v>0</v>
      </c>
      <c r="Q629" s="200">
        <v>0</v>
      </c>
      <c r="R629" s="200">
        <f>Q629*H629</f>
        <v>0</v>
      </c>
      <c r="S629" s="200">
        <v>0</v>
      </c>
      <c r="T629" s="201">
        <f>S629*H629</f>
        <v>0</v>
      </c>
      <c r="AR629" s="23" t="s">
        <v>241</v>
      </c>
      <c r="AT629" s="23" t="s">
        <v>157</v>
      </c>
      <c r="AU629" s="23" t="s">
        <v>85</v>
      </c>
      <c r="AY629" s="23" t="s">
        <v>154</v>
      </c>
      <c r="BE629" s="202">
        <f>IF(N629="základní",J629,0)</f>
        <v>0</v>
      </c>
      <c r="BF629" s="202">
        <f>IF(N629="snížená",J629,0)</f>
        <v>0</v>
      </c>
      <c r="BG629" s="202">
        <f>IF(N629="zákl. přenesená",J629,0)</f>
        <v>0</v>
      </c>
      <c r="BH629" s="202">
        <f>IF(N629="sníž. přenesená",J629,0)</f>
        <v>0</v>
      </c>
      <c r="BI629" s="202">
        <f>IF(N629="nulová",J629,0)</f>
        <v>0</v>
      </c>
      <c r="BJ629" s="23" t="s">
        <v>83</v>
      </c>
      <c r="BK629" s="202">
        <f>ROUND(I629*H629,2)</f>
        <v>0</v>
      </c>
      <c r="BL629" s="23" t="s">
        <v>241</v>
      </c>
      <c r="BM629" s="23" t="s">
        <v>1162</v>
      </c>
    </row>
    <row r="630" spans="2:65" s="10" customFormat="1" ht="29.85" customHeight="1">
      <c r="B630" s="175"/>
      <c r="C630" s="176"/>
      <c r="D630" s="177" t="s">
        <v>74</v>
      </c>
      <c r="E630" s="189" t="s">
        <v>1163</v>
      </c>
      <c r="F630" s="189" t="s">
        <v>1164</v>
      </c>
      <c r="G630" s="176"/>
      <c r="H630" s="176"/>
      <c r="I630" s="179"/>
      <c r="J630" s="190">
        <f>BK630</f>
        <v>0</v>
      </c>
      <c r="K630" s="176"/>
      <c r="L630" s="181"/>
      <c r="M630" s="182"/>
      <c r="N630" s="183"/>
      <c r="O630" s="183"/>
      <c r="P630" s="184">
        <f>SUM(P631:P660)</f>
        <v>0</v>
      </c>
      <c r="Q630" s="183"/>
      <c r="R630" s="184">
        <f>SUM(R631:R660)</f>
        <v>2.4566870500000002</v>
      </c>
      <c r="S630" s="183"/>
      <c r="T630" s="185">
        <f>SUM(T631:T660)</f>
        <v>0.16301999999999997</v>
      </c>
      <c r="AR630" s="186" t="s">
        <v>85</v>
      </c>
      <c r="AT630" s="187" t="s">
        <v>74</v>
      </c>
      <c r="AU630" s="187" t="s">
        <v>83</v>
      </c>
      <c r="AY630" s="186" t="s">
        <v>154</v>
      </c>
      <c r="BK630" s="188">
        <f>SUM(BK631:BK660)</f>
        <v>0</v>
      </c>
    </row>
    <row r="631" spans="2:65" s="1" customFormat="1" ht="23.85" customHeight="1">
      <c r="B631" s="40"/>
      <c r="C631" s="191" t="s">
        <v>1165</v>
      </c>
      <c r="D631" s="191" t="s">
        <v>157</v>
      </c>
      <c r="E631" s="192" t="s">
        <v>1166</v>
      </c>
      <c r="F631" s="193" t="s">
        <v>1167</v>
      </c>
      <c r="G631" s="194" t="s">
        <v>201</v>
      </c>
      <c r="H631" s="195">
        <v>6.6</v>
      </c>
      <c r="I631" s="196"/>
      <c r="J631" s="197">
        <f>ROUND(I631*H631,2)</f>
        <v>0</v>
      </c>
      <c r="K631" s="193" t="s">
        <v>161</v>
      </c>
      <c r="L631" s="60"/>
      <c r="M631" s="198" t="s">
        <v>21</v>
      </c>
      <c r="N631" s="199" t="s">
        <v>46</v>
      </c>
      <c r="O631" s="41"/>
      <c r="P631" s="200">
        <f>O631*H631</f>
        <v>0</v>
      </c>
      <c r="Q631" s="200">
        <v>1.8E-3</v>
      </c>
      <c r="R631" s="200">
        <f>Q631*H631</f>
        <v>1.1879999999999998E-2</v>
      </c>
      <c r="S631" s="200">
        <v>0</v>
      </c>
      <c r="T631" s="201">
        <f>S631*H631</f>
        <v>0</v>
      </c>
      <c r="AR631" s="23" t="s">
        <v>241</v>
      </c>
      <c r="AT631" s="23" t="s">
        <v>157</v>
      </c>
      <c r="AU631" s="23" t="s">
        <v>85</v>
      </c>
      <c r="AY631" s="23" t="s">
        <v>154</v>
      </c>
      <c r="BE631" s="202">
        <f>IF(N631="základní",J631,0)</f>
        <v>0</v>
      </c>
      <c r="BF631" s="202">
        <f>IF(N631="snížená",J631,0)</f>
        <v>0</v>
      </c>
      <c r="BG631" s="202">
        <f>IF(N631="zákl. přenesená",J631,0)</f>
        <v>0</v>
      </c>
      <c r="BH631" s="202">
        <f>IF(N631="sníž. přenesená",J631,0)</f>
        <v>0</v>
      </c>
      <c r="BI631" s="202">
        <f>IF(N631="nulová",J631,0)</f>
        <v>0</v>
      </c>
      <c r="BJ631" s="23" t="s">
        <v>83</v>
      </c>
      <c r="BK631" s="202">
        <f>ROUND(I631*H631,2)</f>
        <v>0</v>
      </c>
      <c r="BL631" s="23" t="s">
        <v>241</v>
      </c>
      <c r="BM631" s="23" t="s">
        <v>1168</v>
      </c>
    </row>
    <row r="632" spans="2:65" s="11" customFormat="1">
      <c r="B632" s="203"/>
      <c r="C632" s="204"/>
      <c r="D632" s="205" t="s">
        <v>164</v>
      </c>
      <c r="E632" s="206" t="s">
        <v>21</v>
      </c>
      <c r="F632" s="207" t="s">
        <v>1169</v>
      </c>
      <c r="G632" s="204"/>
      <c r="H632" s="208">
        <v>6.6</v>
      </c>
      <c r="I632" s="209"/>
      <c r="J632" s="204"/>
      <c r="K632" s="204"/>
      <c r="L632" s="210"/>
      <c r="M632" s="211"/>
      <c r="N632" s="212"/>
      <c r="O632" s="212"/>
      <c r="P632" s="212"/>
      <c r="Q632" s="212"/>
      <c r="R632" s="212"/>
      <c r="S632" s="212"/>
      <c r="T632" s="213"/>
      <c r="AT632" s="214" t="s">
        <v>164</v>
      </c>
      <c r="AU632" s="214" t="s">
        <v>85</v>
      </c>
      <c r="AV632" s="11" t="s">
        <v>85</v>
      </c>
      <c r="AW632" s="11" t="s">
        <v>38</v>
      </c>
      <c r="AX632" s="11" t="s">
        <v>83</v>
      </c>
      <c r="AY632" s="214" t="s">
        <v>154</v>
      </c>
    </row>
    <row r="633" spans="2:65" s="1" customFormat="1" ht="23.85" customHeight="1">
      <c r="B633" s="40"/>
      <c r="C633" s="191" t="s">
        <v>1170</v>
      </c>
      <c r="D633" s="191" t="s">
        <v>157</v>
      </c>
      <c r="E633" s="192" t="s">
        <v>1171</v>
      </c>
      <c r="F633" s="193" t="s">
        <v>1172</v>
      </c>
      <c r="G633" s="194" t="s">
        <v>201</v>
      </c>
      <c r="H633" s="195">
        <v>6.6</v>
      </c>
      <c r="I633" s="196"/>
      <c r="J633" s="197">
        <f>ROUND(I633*H633,2)</f>
        <v>0</v>
      </c>
      <c r="K633" s="193" t="s">
        <v>161</v>
      </c>
      <c r="L633" s="60"/>
      <c r="M633" s="198" t="s">
        <v>21</v>
      </c>
      <c r="N633" s="199" t="s">
        <v>46</v>
      </c>
      <c r="O633" s="41"/>
      <c r="P633" s="200">
        <f>O633*H633</f>
        <v>0</v>
      </c>
      <c r="Q633" s="200">
        <v>9.7999999999999997E-4</v>
      </c>
      <c r="R633" s="200">
        <f>Q633*H633</f>
        <v>6.4679999999999998E-3</v>
      </c>
      <c r="S633" s="200">
        <v>0</v>
      </c>
      <c r="T633" s="201">
        <f>S633*H633</f>
        <v>0</v>
      </c>
      <c r="AR633" s="23" t="s">
        <v>241</v>
      </c>
      <c r="AT633" s="23" t="s">
        <v>157</v>
      </c>
      <c r="AU633" s="23" t="s">
        <v>85</v>
      </c>
      <c r="AY633" s="23" t="s">
        <v>154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23" t="s">
        <v>83</v>
      </c>
      <c r="BK633" s="202">
        <f>ROUND(I633*H633,2)</f>
        <v>0</v>
      </c>
      <c r="BL633" s="23" t="s">
        <v>241</v>
      </c>
      <c r="BM633" s="23" t="s">
        <v>1173</v>
      </c>
    </row>
    <row r="634" spans="2:65" s="11" customFormat="1">
      <c r="B634" s="203"/>
      <c r="C634" s="204"/>
      <c r="D634" s="205" t="s">
        <v>164</v>
      </c>
      <c r="E634" s="206" t="s">
        <v>21</v>
      </c>
      <c r="F634" s="207" t="s">
        <v>1169</v>
      </c>
      <c r="G634" s="204"/>
      <c r="H634" s="208">
        <v>6.6</v>
      </c>
      <c r="I634" s="209"/>
      <c r="J634" s="204"/>
      <c r="K634" s="204"/>
      <c r="L634" s="210"/>
      <c r="M634" s="211"/>
      <c r="N634" s="212"/>
      <c r="O634" s="212"/>
      <c r="P634" s="212"/>
      <c r="Q634" s="212"/>
      <c r="R634" s="212"/>
      <c r="S634" s="212"/>
      <c r="T634" s="213"/>
      <c r="AT634" s="214" t="s">
        <v>164</v>
      </c>
      <c r="AU634" s="214" t="s">
        <v>85</v>
      </c>
      <c r="AV634" s="11" t="s">
        <v>85</v>
      </c>
      <c r="AW634" s="11" t="s">
        <v>38</v>
      </c>
      <c r="AX634" s="11" t="s">
        <v>83</v>
      </c>
      <c r="AY634" s="214" t="s">
        <v>154</v>
      </c>
    </row>
    <row r="635" spans="2:65" s="1" customFormat="1" ht="15" customHeight="1">
      <c r="B635" s="40"/>
      <c r="C635" s="191" t="s">
        <v>1174</v>
      </c>
      <c r="D635" s="191" t="s">
        <v>157</v>
      </c>
      <c r="E635" s="192" t="s">
        <v>1175</v>
      </c>
      <c r="F635" s="193" t="s">
        <v>1176</v>
      </c>
      <c r="G635" s="194" t="s">
        <v>335</v>
      </c>
      <c r="H635" s="195">
        <v>25.08</v>
      </c>
      <c r="I635" s="196"/>
      <c r="J635" s="197">
        <f>ROUND(I635*H635,2)</f>
        <v>0</v>
      </c>
      <c r="K635" s="193" t="s">
        <v>161</v>
      </c>
      <c r="L635" s="60"/>
      <c r="M635" s="198" t="s">
        <v>21</v>
      </c>
      <c r="N635" s="199" t="s">
        <v>46</v>
      </c>
      <c r="O635" s="41"/>
      <c r="P635" s="200">
        <f>O635*H635</f>
        <v>0</v>
      </c>
      <c r="Q635" s="200">
        <v>5.5000000000000003E-4</v>
      </c>
      <c r="R635" s="200">
        <f>Q635*H635</f>
        <v>1.3794000000000001E-2</v>
      </c>
      <c r="S635" s="200">
        <v>6.4999999999999997E-3</v>
      </c>
      <c r="T635" s="201">
        <f>S635*H635</f>
        <v>0.16301999999999997</v>
      </c>
      <c r="AR635" s="23" t="s">
        <v>241</v>
      </c>
      <c r="AT635" s="23" t="s">
        <v>157</v>
      </c>
      <c r="AU635" s="23" t="s">
        <v>85</v>
      </c>
      <c r="AY635" s="23" t="s">
        <v>154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23" t="s">
        <v>83</v>
      </c>
      <c r="BK635" s="202">
        <f>ROUND(I635*H635,2)</f>
        <v>0</v>
      </c>
      <c r="BL635" s="23" t="s">
        <v>241</v>
      </c>
      <c r="BM635" s="23" t="s">
        <v>1177</v>
      </c>
    </row>
    <row r="636" spans="2:65" s="11" customFormat="1">
      <c r="B636" s="203"/>
      <c r="C636" s="204"/>
      <c r="D636" s="205" t="s">
        <v>164</v>
      </c>
      <c r="E636" s="206" t="s">
        <v>21</v>
      </c>
      <c r="F636" s="207" t="s">
        <v>1178</v>
      </c>
      <c r="G636" s="204"/>
      <c r="H636" s="208">
        <v>16.5</v>
      </c>
      <c r="I636" s="209"/>
      <c r="J636" s="204"/>
      <c r="K636" s="204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164</v>
      </c>
      <c r="AU636" s="214" t="s">
        <v>85</v>
      </c>
      <c r="AV636" s="11" t="s">
        <v>85</v>
      </c>
      <c r="AW636" s="11" t="s">
        <v>38</v>
      </c>
      <c r="AX636" s="11" t="s">
        <v>75</v>
      </c>
      <c r="AY636" s="214" t="s">
        <v>154</v>
      </c>
    </row>
    <row r="637" spans="2:65" s="11" customFormat="1">
      <c r="B637" s="203"/>
      <c r="C637" s="204"/>
      <c r="D637" s="205" t="s">
        <v>164</v>
      </c>
      <c r="E637" s="206" t="s">
        <v>21</v>
      </c>
      <c r="F637" s="207" t="s">
        <v>1179</v>
      </c>
      <c r="G637" s="204"/>
      <c r="H637" s="208">
        <v>8.58</v>
      </c>
      <c r="I637" s="209"/>
      <c r="J637" s="204"/>
      <c r="K637" s="204"/>
      <c r="L637" s="210"/>
      <c r="M637" s="211"/>
      <c r="N637" s="212"/>
      <c r="O637" s="212"/>
      <c r="P637" s="212"/>
      <c r="Q637" s="212"/>
      <c r="R637" s="212"/>
      <c r="S637" s="212"/>
      <c r="T637" s="213"/>
      <c r="AT637" s="214" t="s">
        <v>164</v>
      </c>
      <c r="AU637" s="214" t="s">
        <v>85</v>
      </c>
      <c r="AV637" s="11" t="s">
        <v>85</v>
      </c>
      <c r="AW637" s="11" t="s">
        <v>38</v>
      </c>
      <c r="AX637" s="11" t="s">
        <v>75</v>
      </c>
      <c r="AY637" s="214" t="s">
        <v>154</v>
      </c>
    </row>
    <row r="638" spans="2:65" s="12" customFormat="1">
      <c r="B638" s="215"/>
      <c r="C638" s="216"/>
      <c r="D638" s="205" t="s">
        <v>164</v>
      </c>
      <c r="E638" s="217" t="s">
        <v>21</v>
      </c>
      <c r="F638" s="218" t="s">
        <v>167</v>
      </c>
      <c r="G638" s="216"/>
      <c r="H638" s="219">
        <v>25.08</v>
      </c>
      <c r="I638" s="220"/>
      <c r="J638" s="216"/>
      <c r="K638" s="216"/>
      <c r="L638" s="221"/>
      <c r="M638" s="222"/>
      <c r="N638" s="223"/>
      <c r="O638" s="223"/>
      <c r="P638" s="223"/>
      <c r="Q638" s="223"/>
      <c r="R638" s="223"/>
      <c r="S638" s="223"/>
      <c r="T638" s="224"/>
      <c r="AT638" s="225" t="s">
        <v>164</v>
      </c>
      <c r="AU638" s="225" t="s">
        <v>85</v>
      </c>
      <c r="AV638" s="12" t="s">
        <v>162</v>
      </c>
      <c r="AW638" s="12" t="s">
        <v>38</v>
      </c>
      <c r="AX638" s="12" t="s">
        <v>83</v>
      </c>
      <c r="AY638" s="225" t="s">
        <v>154</v>
      </c>
    </row>
    <row r="639" spans="2:65" s="1" customFormat="1" ht="15" customHeight="1">
      <c r="B639" s="40"/>
      <c r="C639" s="236" t="s">
        <v>1180</v>
      </c>
      <c r="D639" s="236" t="s">
        <v>332</v>
      </c>
      <c r="E639" s="237" t="s">
        <v>1181</v>
      </c>
      <c r="F639" s="238" t="s">
        <v>1182</v>
      </c>
      <c r="G639" s="239" t="s">
        <v>160</v>
      </c>
      <c r="H639" s="240">
        <v>2.6219999999999999</v>
      </c>
      <c r="I639" s="241"/>
      <c r="J639" s="242">
        <f>ROUND(I639*H639,2)</f>
        <v>0</v>
      </c>
      <c r="K639" s="238" t="s">
        <v>1183</v>
      </c>
      <c r="L639" s="243"/>
      <c r="M639" s="244" t="s">
        <v>21</v>
      </c>
      <c r="N639" s="245" t="s">
        <v>46</v>
      </c>
      <c r="O639" s="41"/>
      <c r="P639" s="200">
        <f>O639*H639</f>
        <v>0</v>
      </c>
      <c r="Q639" s="200">
        <v>5.8999999999999997E-2</v>
      </c>
      <c r="R639" s="200">
        <f>Q639*H639</f>
        <v>0.15469799999999997</v>
      </c>
      <c r="S639" s="200">
        <v>0</v>
      </c>
      <c r="T639" s="201">
        <f>S639*H639</f>
        <v>0</v>
      </c>
      <c r="AR639" s="23" t="s">
        <v>338</v>
      </c>
      <c r="AT639" s="23" t="s">
        <v>332</v>
      </c>
      <c r="AU639" s="23" t="s">
        <v>85</v>
      </c>
      <c r="AY639" s="23" t="s">
        <v>154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23" t="s">
        <v>83</v>
      </c>
      <c r="BK639" s="202">
        <f>ROUND(I639*H639,2)</f>
        <v>0</v>
      </c>
      <c r="BL639" s="23" t="s">
        <v>241</v>
      </c>
      <c r="BM639" s="23" t="s">
        <v>1184</v>
      </c>
    </row>
    <row r="640" spans="2:65" s="11" customFormat="1">
      <c r="B640" s="203"/>
      <c r="C640" s="204"/>
      <c r="D640" s="205" t="s">
        <v>164</v>
      </c>
      <c r="E640" s="206" t="s">
        <v>21</v>
      </c>
      <c r="F640" s="207" t="s">
        <v>1185</v>
      </c>
      <c r="G640" s="204"/>
      <c r="H640" s="208">
        <v>1.7250000000000001</v>
      </c>
      <c r="I640" s="209"/>
      <c r="J640" s="204"/>
      <c r="K640" s="204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164</v>
      </c>
      <c r="AU640" s="214" t="s">
        <v>85</v>
      </c>
      <c r="AV640" s="11" t="s">
        <v>85</v>
      </c>
      <c r="AW640" s="11" t="s">
        <v>38</v>
      </c>
      <c r="AX640" s="11" t="s">
        <v>75</v>
      </c>
      <c r="AY640" s="214" t="s">
        <v>154</v>
      </c>
    </row>
    <row r="641" spans="2:65" s="11" customFormat="1">
      <c r="B641" s="203"/>
      <c r="C641" s="204"/>
      <c r="D641" s="205" t="s">
        <v>164</v>
      </c>
      <c r="E641" s="206" t="s">
        <v>21</v>
      </c>
      <c r="F641" s="207" t="s">
        <v>1186</v>
      </c>
      <c r="G641" s="204"/>
      <c r="H641" s="208">
        <v>0.89700000000000002</v>
      </c>
      <c r="I641" s="209"/>
      <c r="J641" s="204"/>
      <c r="K641" s="204"/>
      <c r="L641" s="210"/>
      <c r="M641" s="211"/>
      <c r="N641" s="212"/>
      <c r="O641" s="212"/>
      <c r="P641" s="212"/>
      <c r="Q641" s="212"/>
      <c r="R641" s="212"/>
      <c r="S641" s="212"/>
      <c r="T641" s="213"/>
      <c r="AT641" s="214" t="s">
        <v>164</v>
      </c>
      <c r="AU641" s="214" t="s">
        <v>85</v>
      </c>
      <c r="AV641" s="11" t="s">
        <v>85</v>
      </c>
      <c r="AW641" s="11" t="s">
        <v>38</v>
      </c>
      <c r="AX641" s="11" t="s">
        <v>75</v>
      </c>
      <c r="AY641" s="214" t="s">
        <v>154</v>
      </c>
    </row>
    <row r="642" spans="2:65" s="12" customFormat="1">
      <c r="B642" s="215"/>
      <c r="C642" s="216"/>
      <c r="D642" s="205" t="s">
        <v>164</v>
      </c>
      <c r="E642" s="217" t="s">
        <v>21</v>
      </c>
      <c r="F642" s="218" t="s">
        <v>167</v>
      </c>
      <c r="G642" s="216"/>
      <c r="H642" s="219">
        <v>2.6219999999999999</v>
      </c>
      <c r="I642" s="220"/>
      <c r="J642" s="216"/>
      <c r="K642" s="216"/>
      <c r="L642" s="221"/>
      <c r="M642" s="222"/>
      <c r="N642" s="223"/>
      <c r="O642" s="223"/>
      <c r="P642" s="223"/>
      <c r="Q642" s="223"/>
      <c r="R642" s="223"/>
      <c r="S642" s="223"/>
      <c r="T642" s="224"/>
      <c r="AT642" s="225" t="s">
        <v>164</v>
      </c>
      <c r="AU642" s="225" t="s">
        <v>85</v>
      </c>
      <c r="AV642" s="12" t="s">
        <v>162</v>
      </c>
      <c r="AW642" s="12" t="s">
        <v>38</v>
      </c>
      <c r="AX642" s="12" t="s">
        <v>83</v>
      </c>
      <c r="AY642" s="225" t="s">
        <v>154</v>
      </c>
    </row>
    <row r="643" spans="2:65" s="1" customFormat="1" ht="23.85" customHeight="1">
      <c r="B643" s="40"/>
      <c r="C643" s="191" t="s">
        <v>1187</v>
      </c>
      <c r="D643" s="191" t="s">
        <v>157</v>
      </c>
      <c r="E643" s="192" t="s">
        <v>1188</v>
      </c>
      <c r="F643" s="193" t="s">
        <v>1189</v>
      </c>
      <c r="G643" s="194" t="s">
        <v>160</v>
      </c>
      <c r="H643" s="195">
        <v>105.589</v>
      </c>
      <c r="I643" s="196"/>
      <c r="J643" s="197">
        <f>ROUND(I643*H643,2)</f>
        <v>0</v>
      </c>
      <c r="K643" s="193" t="s">
        <v>161</v>
      </c>
      <c r="L643" s="60"/>
      <c r="M643" s="198" t="s">
        <v>21</v>
      </c>
      <c r="N643" s="199" t="s">
        <v>46</v>
      </c>
      <c r="O643" s="41"/>
      <c r="P643" s="200">
        <f>O643*H643</f>
        <v>0</v>
      </c>
      <c r="Q643" s="200">
        <v>3.4499999999999999E-3</v>
      </c>
      <c r="R643" s="200">
        <f>Q643*H643</f>
        <v>0.36428204999999997</v>
      </c>
      <c r="S643" s="200">
        <v>0</v>
      </c>
      <c r="T643" s="201">
        <f>S643*H643</f>
        <v>0</v>
      </c>
      <c r="AR643" s="23" t="s">
        <v>241</v>
      </c>
      <c r="AT643" s="23" t="s">
        <v>157</v>
      </c>
      <c r="AU643" s="23" t="s">
        <v>85</v>
      </c>
      <c r="AY643" s="23" t="s">
        <v>154</v>
      </c>
      <c r="BE643" s="202">
        <f>IF(N643="základní",J643,0)</f>
        <v>0</v>
      </c>
      <c r="BF643" s="202">
        <f>IF(N643="snížená",J643,0)</f>
        <v>0</v>
      </c>
      <c r="BG643" s="202">
        <f>IF(N643="zákl. přenesená",J643,0)</f>
        <v>0</v>
      </c>
      <c r="BH643" s="202">
        <f>IF(N643="sníž. přenesená",J643,0)</f>
        <v>0</v>
      </c>
      <c r="BI643" s="202">
        <f>IF(N643="nulová",J643,0)</f>
        <v>0</v>
      </c>
      <c r="BJ643" s="23" t="s">
        <v>83</v>
      </c>
      <c r="BK643" s="202">
        <f>ROUND(I643*H643,2)</f>
        <v>0</v>
      </c>
      <c r="BL643" s="23" t="s">
        <v>241</v>
      </c>
      <c r="BM643" s="23" t="s">
        <v>1190</v>
      </c>
    </row>
    <row r="644" spans="2:65" s="11" customFormat="1" ht="27">
      <c r="B644" s="203"/>
      <c r="C644" s="204"/>
      <c r="D644" s="205" t="s">
        <v>164</v>
      </c>
      <c r="E644" s="206" t="s">
        <v>21</v>
      </c>
      <c r="F644" s="207" t="s">
        <v>1191</v>
      </c>
      <c r="G644" s="204"/>
      <c r="H644" s="208">
        <v>67.632000000000005</v>
      </c>
      <c r="I644" s="209"/>
      <c r="J644" s="204"/>
      <c r="K644" s="204"/>
      <c r="L644" s="210"/>
      <c r="M644" s="211"/>
      <c r="N644" s="212"/>
      <c r="O644" s="212"/>
      <c r="P644" s="212"/>
      <c r="Q644" s="212"/>
      <c r="R644" s="212"/>
      <c r="S644" s="212"/>
      <c r="T644" s="213"/>
      <c r="AT644" s="214" t="s">
        <v>164</v>
      </c>
      <c r="AU644" s="214" t="s">
        <v>85</v>
      </c>
      <c r="AV644" s="11" t="s">
        <v>85</v>
      </c>
      <c r="AW644" s="11" t="s">
        <v>38</v>
      </c>
      <c r="AX644" s="11" t="s">
        <v>75</v>
      </c>
      <c r="AY644" s="214" t="s">
        <v>154</v>
      </c>
    </row>
    <row r="645" spans="2:65" s="11" customFormat="1">
      <c r="B645" s="203"/>
      <c r="C645" s="204"/>
      <c r="D645" s="205" t="s">
        <v>164</v>
      </c>
      <c r="E645" s="206" t="s">
        <v>21</v>
      </c>
      <c r="F645" s="207" t="s">
        <v>1192</v>
      </c>
      <c r="G645" s="204"/>
      <c r="H645" s="208">
        <v>32.372</v>
      </c>
      <c r="I645" s="209"/>
      <c r="J645" s="204"/>
      <c r="K645" s="204"/>
      <c r="L645" s="210"/>
      <c r="M645" s="211"/>
      <c r="N645" s="212"/>
      <c r="O645" s="212"/>
      <c r="P645" s="212"/>
      <c r="Q645" s="212"/>
      <c r="R645" s="212"/>
      <c r="S645" s="212"/>
      <c r="T645" s="213"/>
      <c r="AT645" s="214" t="s">
        <v>164</v>
      </c>
      <c r="AU645" s="214" t="s">
        <v>85</v>
      </c>
      <c r="AV645" s="11" t="s">
        <v>85</v>
      </c>
      <c r="AW645" s="11" t="s">
        <v>38</v>
      </c>
      <c r="AX645" s="11" t="s">
        <v>75</v>
      </c>
      <c r="AY645" s="214" t="s">
        <v>154</v>
      </c>
    </row>
    <row r="646" spans="2:65" s="11" customFormat="1">
      <c r="B646" s="203"/>
      <c r="C646" s="204"/>
      <c r="D646" s="205" t="s">
        <v>164</v>
      </c>
      <c r="E646" s="206" t="s">
        <v>21</v>
      </c>
      <c r="F646" s="207" t="s">
        <v>1193</v>
      </c>
      <c r="G646" s="204"/>
      <c r="H646" s="208">
        <v>5.585</v>
      </c>
      <c r="I646" s="209"/>
      <c r="J646" s="204"/>
      <c r="K646" s="204"/>
      <c r="L646" s="210"/>
      <c r="M646" s="211"/>
      <c r="N646" s="212"/>
      <c r="O646" s="212"/>
      <c r="P646" s="212"/>
      <c r="Q646" s="212"/>
      <c r="R646" s="212"/>
      <c r="S646" s="212"/>
      <c r="T646" s="213"/>
      <c r="AT646" s="214" t="s">
        <v>164</v>
      </c>
      <c r="AU646" s="214" t="s">
        <v>85</v>
      </c>
      <c r="AV646" s="11" t="s">
        <v>85</v>
      </c>
      <c r="AW646" s="11" t="s">
        <v>38</v>
      </c>
      <c r="AX646" s="11" t="s">
        <v>75</v>
      </c>
      <c r="AY646" s="214" t="s">
        <v>154</v>
      </c>
    </row>
    <row r="647" spans="2:65" s="12" customFormat="1">
      <c r="B647" s="215"/>
      <c r="C647" s="216"/>
      <c r="D647" s="205" t="s">
        <v>164</v>
      </c>
      <c r="E647" s="217" t="s">
        <v>21</v>
      </c>
      <c r="F647" s="218" t="s">
        <v>167</v>
      </c>
      <c r="G647" s="216"/>
      <c r="H647" s="219">
        <v>105.589</v>
      </c>
      <c r="I647" s="220"/>
      <c r="J647" s="216"/>
      <c r="K647" s="216"/>
      <c r="L647" s="221"/>
      <c r="M647" s="222"/>
      <c r="N647" s="223"/>
      <c r="O647" s="223"/>
      <c r="P647" s="223"/>
      <c r="Q647" s="223"/>
      <c r="R647" s="223"/>
      <c r="S647" s="223"/>
      <c r="T647" s="224"/>
      <c r="AT647" s="225" t="s">
        <v>164</v>
      </c>
      <c r="AU647" s="225" t="s">
        <v>85</v>
      </c>
      <c r="AV647" s="12" t="s">
        <v>162</v>
      </c>
      <c r="AW647" s="12" t="s">
        <v>38</v>
      </c>
      <c r="AX647" s="12" t="s">
        <v>83</v>
      </c>
      <c r="AY647" s="225" t="s">
        <v>154</v>
      </c>
    </row>
    <row r="648" spans="2:65" s="1" customFormat="1" ht="15" customHeight="1">
      <c r="B648" s="40"/>
      <c r="C648" s="236" t="s">
        <v>1194</v>
      </c>
      <c r="D648" s="236" t="s">
        <v>332</v>
      </c>
      <c r="E648" s="237" t="s">
        <v>1195</v>
      </c>
      <c r="F648" s="238" t="s">
        <v>1196</v>
      </c>
      <c r="G648" s="239" t="s">
        <v>160</v>
      </c>
      <c r="H648" s="240">
        <v>119.51</v>
      </c>
      <c r="I648" s="241"/>
      <c r="J648" s="242">
        <f>ROUND(I648*H648,2)</f>
        <v>0</v>
      </c>
      <c r="K648" s="238" t="s">
        <v>161</v>
      </c>
      <c r="L648" s="243"/>
      <c r="M648" s="244" t="s">
        <v>21</v>
      </c>
      <c r="N648" s="245" t="s">
        <v>46</v>
      </c>
      <c r="O648" s="41"/>
      <c r="P648" s="200">
        <f>O648*H648</f>
        <v>0</v>
      </c>
      <c r="Q648" s="200">
        <v>1.55E-2</v>
      </c>
      <c r="R648" s="200">
        <f>Q648*H648</f>
        <v>1.8524050000000001</v>
      </c>
      <c r="S648" s="200">
        <v>0</v>
      </c>
      <c r="T648" s="201">
        <f>S648*H648</f>
        <v>0</v>
      </c>
      <c r="AR648" s="23" t="s">
        <v>338</v>
      </c>
      <c r="AT648" s="23" t="s">
        <v>332</v>
      </c>
      <c r="AU648" s="23" t="s">
        <v>85</v>
      </c>
      <c r="AY648" s="23" t="s">
        <v>154</v>
      </c>
      <c r="BE648" s="202">
        <f>IF(N648="základní",J648,0)</f>
        <v>0</v>
      </c>
      <c r="BF648" s="202">
        <f>IF(N648="snížená",J648,0)</f>
        <v>0</v>
      </c>
      <c r="BG648" s="202">
        <f>IF(N648="zákl. přenesená",J648,0)</f>
        <v>0</v>
      </c>
      <c r="BH648" s="202">
        <f>IF(N648="sníž. přenesená",J648,0)</f>
        <v>0</v>
      </c>
      <c r="BI648" s="202">
        <f>IF(N648="nulová",J648,0)</f>
        <v>0</v>
      </c>
      <c r="BJ648" s="23" t="s">
        <v>83</v>
      </c>
      <c r="BK648" s="202">
        <f>ROUND(I648*H648,2)</f>
        <v>0</v>
      </c>
      <c r="BL648" s="23" t="s">
        <v>241</v>
      </c>
      <c r="BM648" s="23" t="s">
        <v>1197</v>
      </c>
    </row>
    <row r="649" spans="2:65" s="11" customFormat="1" ht="27">
      <c r="B649" s="203"/>
      <c r="C649" s="204"/>
      <c r="D649" s="205" t="s">
        <v>164</v>
      </c>
      <c r="E649" s="206" t="s">
        <v>21</v>
      </c>
      <c r="F649" s="207" t="s">
        <v>1198</v>
      </c>
      <c r="G649" s="204"/>
      <c r="H649" s="208">
        <v>74.394999999999996</v>
      </c>
      <c r="I649" s="209"/>
      <c r="J649" s="204"/>
      <c r="K649" s="204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164</v>
      </c>
      <c r="AU649" s="214" t="s">
        <v>85</v>
      </c>
      <c r="AV649" s="11" t="s">
        <v>85</v>
      </c>
      <c r="AW649" s="11" t="s">
        <v>38</v>
      </c>
      <c r="AX649" s="11" t="s">
        <v>75</v>
      </c>
      <c r="AY649" s="214" t="s">
        <v>154</v>
      </c>
    </row>
    <row r="650" spans="2:65" s="11" customFormat="1">
      <c r="B650" s="203"/>
      <c r="C650" s="204"/>
      <c r="D650" s="205" t="s">
        <v>164</v>
      </c>
      <c r="E650" s="206" t="s">
        <v>21</v>
      </c>
      <c r="F650" s="207" t="s">
        <v>1199</v>
      </c>
      <c r="G650" s="204"/>
      <c r="H650" s="208">
        <v>3.3610000000000002</v>
      </c>
      <c r="I650" s="209"/>
      <c r="J650" s="204"/>
      <c r="K650" s="204"/>
      <c r="L650" s="210"/>
      <c r="M650" s="211"/>
      <c r="N650" s="212"/>
      <c r="O650" s="212"/>
      <c r="P650" s="212"/>
      <c r="Q650" s="212"/>
      <c r="R650" s="212"/>
      <c r="S650" s="212"/>
      <c r="T650" s="213"/>
      <c r="AT650" s="214" t="s">
        <v>164</v>
      </c>
      <c r="AU650" s="214" t="s">
        <v>85</v>
      </c>
      <c r="AV650" s="11" t="s">
        <v>85</v>
      </c>
      <c r="AW650" s="11" t="s">
        <v>38</v>
      </c>
      <c r="AX650" s="11" t="s">
        <v>75</v>
      </c>
      <c r="AY650" s="214" t="s">
        <v>154</v>
      </c>
    </row>
    <row r="651" spans="2:65" s="11" customFormat="1">
      <c r="B651" s="203"/>
      <c r="C651" s="204"/>
      <c r="D651" s="205" t="s">
        <v>164</v>
      </c>
      <c r="E651" s="206" t="s">
        <v>21</v>
      </c>
      <c r="F651" s="207" t="s">
        <v>1200</v>
      </c>
      <c r="G651" s="204"/>
      <c r="H651" s="208">
        <v>35.61</v>
      </c>
      <c r="I651" s="209"/>
      <c r="J651" s="204"/>
      <c r="K651" s="204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164</v>
      </c>
      <c r="AU651" s="214" t="s">
        <v>85</v>
      </c>
      <c r="AV651" s="11" t="s">
        <v>85</v>
      </c>
      <c r="AW651" s="11" t="s">
        <v>38</v>
      </c>
      <c r="AX651" s="11" t="s">
        <v>75</v>
      </c>
      <c r="AY651" s="214" t="s">
        <v>154</v>
      </c>
    </row>
    <row r="652" spans="2:65" s="11" customFormat="1">
      <c r="B652" s="203"/>
      <c r="C652" s="204"/>
      <c r="D652" s="205" t="s">
        <v>164</v>
      </c>
      <c r="E652" s="206" t="s">
        <v>21</v>
      </c>
      <c r="F652" s="207" t="s">
        <v>1201</v>
      </c>
      <c r="G652" s="204"/>
      <c r="H652" s="208">
        <v>6.1440000000000001</v>
      </c>
      <c r="I652" s="209"/>
      <c r="J652" s="204"/>
      <c r="K652" s="204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164</v>
      </c>
      <c r="AU652" s="214" t="s">
        <v>85</v>
      </c>
      <c r="AV652" s="11" t="s">
        <v>85</v>
      </c>
      <c r="AW652" s="11" t="s">
        <v>38</v>
      </c>
      <c r="AX652" s="11" t="s">
        <v>75</v>
      </c>
      <c r="AY652" s="214" t="s">
        <v>154</v>
      </c>
    </row>
    <row r="653" spans="2:65" s="12" customFormat="1">
      <c r="B653" s="215"/>
      <c r="C653" s="216"/>
      <c r="D653" s="205" t="s">
        <v>164</v>
      </c>
      <c r="E653" s="217" t="s">
        <v>21</v>
      </c>
      <c r="F653" s="218" t="s">
        <v>167</v>
      </c>
      <c r="G653" s="216"/>
      <c r="H653" s="219">
        <v>119.51</v>
      </c>
      <c r="I653" s="220"/>
      <c r="J653" s="216"/>
      <c r="K653" s="216"/>
      <c r="L653" s="221"/>
      <c r="M653" s="222"/>
      <c r="N653" s="223"/>
      <c r="O653" s="223"/>
      <c r="P653" s="223"/>
      <c r="Q653" s="223"/>
      <c r="R653" s="223"/>
      <c r="S653" s="223"/>
      <c r="T653" s="224"/>
      <c r="AT653" s="225" t="s">
        <v>164</v>
      </c>
      <c r="AU653" s="225" t="s">
        <v>85</v>
      </c>
      <c r="AV653" s="12" t="s">
        <v>162</v>
      </c>
      <c r="AW653" s="12" t="s">
        <v>38</v>
      </c>
      <c r="AX653" s="12" t="s">
        <v>83</v>
      </c>
      <c r="AY653" s="225" t="s">
        <v>154</v>
      </c>
    </row>
    <row r="654" spans="2:65" s="1" customFormat="1" ht="15" customHeight="1">
      <c r="B654" s="40"/>
      <c r="C654" s="191" t="s">
        <v>1202</v>
      </c>
      <c r="D654" s="191" t="s">
        <v>157</v>
      </c>
      <c r="E654" s="192" t="s">
        <v>1203</v>
      </c>
      <c r="F654" s="193" t="s">
        <v>1204</v>
      </c>
      <c r="G654" s="194" t="s">
        <v>160</v>
      </c>
      <c r="H654" s="195">
        <v>103.7</v>
      </c>
      <c r="I654" s="196"/>
      <c r="J654" s="197">
        <f>ROUND(I654*H654,2)</f>
        <v>0</v>
      </c>
      <c r="K654" s="193" t="s">
        <v>161</v>
      </c>
      <c r="L654" s="60"/>
      <c r="M654" s="198" t="s">
        <v>21</v>
      </c>
      <c r="N654" s="199" t="s">
        <v>46</v>
      </c>
      <c r="O654" s="41"/>
      <c r="P654" s="200">
        <f>O654*H654</f>
        <v>0</v>
      </c>
      <c r="Q654" s="200">
        <v>2.9999999999999997E-4</v>
      </c>
      <c r="R654" s="200">
        <f>Q654*H654</f>
        <v>3.1109999999999999E-2</v>
      </c>
      <c r="S654" s="200">
        <v>0</v>
      </c>
      <c r="T654" s="201">
        <f>S654*H654</f>
        <v>0</v>
      </c>
      <c r="AR654" s="23" t="s">
        <v>241</v>
      </c>
      <c r="AT654" s="23" t="s">
        <v>157</v>
      </c>
      <c r="AU654" s="23" t="s">
        <v>85</v>
      </c>
      <c r="AY654" s="23" t="s">
        <v>154</v>
      </c>
      <c r="BE654" s="202">
        <f>IF(N654="základní",J654,0)</f>
        <v>0</v>
      </c>
      <c r="BF654" s="202">
        <f>IF(N654="snížená",J654,0)</f>
        <v>0</v>
      </c>
      <c r="BG654" s="202">
        <f>IF(N654="zákl. přenesená",J654,0)</f>
        <v>0</v>
      </c>
      <c r="BH654" s="202">
        <f>IF(N654="sníž. přenesená",J654,0)</f>
        <v>0</v>
      </c>
      <c r="BI654" s="202">
        <f>IF(N654="nulová",J654,0)</f>
        <v>0</v>
      </c>
      <c r="BJ654" s="23" t="s">
        <v>83</v>
      </c>
      <c r="BK654" s="202">
        <f>ROUND(I654*H654,2)</f>
        <v>0</v>
      </c>
      <c r="BL654" s="23" t="s">
        <v>241</v>
      </c>
      <c r="BM654" s="23" t="s">
        <v>1205</v>
      </c>
    </row>
    <row r="655" spans="2:65" s="11" customFormat="1">
      <c r="B655" s="203"/>
      <c r="C655" s="204"/>
      <c r="D655" s="205" t="s">
        <v>164</v>
      </c>
      <c r="E655" s="206" t="s">
        <v>21</v>
      </c>
      <c r="F655" s="207" t="s">
        <v>1206</v>
      </c>
      <c r="G655" s="204"/>
      <c r="H655" s="208">
        <v>103.7</v>
      </c>
      <c r="I655" s="209"/>
      <c r="J655" s="204"/>
      <c r="K655" s="204"/>
      <c r="L655" s="210"/>
      <c r="M655" s="211"/>
      <c r="N655" s="212"/>
      <c r="O655" s="212"/>
      <c r="P655" s="212"/>
      <c r="Q655" s="212"/>
      <c r="R655" s="212"/>
      <c r="S655" s="212"/>
      <c r="T655" s="213"/>
      <c r="AT655" s="214" t="s">
        <v>164</v>
      </c>
      <c r="AU655" s="214" t="s">
        <v>85</v>
      </c>
      <c r="AV655" s="11" t="s">
        <v>85</v>
      </c>
      <c r="AW655" s="11" t="s">
        <v>38</v>
      </c>
      <c r="AX655" s="11" t="s">
        <v>83</v>
      </c>
      <c r="AY655" s="214" t="s">
        <v>154</v>
      </c>
    </row>
    <row r="656" spans="2:65" s="1" customFormat="1" ht="15" customHeight="1">
      <c r="B656" s="40"/>
      <c r="C656" s="191" t="s">
        <v>1207</v>
      </c>
      <c r="D656" s="191" t="s">
        <v>157</v>
      </c>
      <c r="E656" s="192" t="s">
        <v>1208</v>
      </c>
      <c r="F656" s="193" t="s">
        <v>1209</v>
      </c>
      <c r="G656" s="194" t="s">
        <v>201</v>
      </c>
      <c r="H656" s="195">
        <v>14.7</v>
      </c>
      <c r="I656" s="196"/>
      <c r="J656" s="197">
        <f>ROUND(I656*H656,2)</f>
        <v>0</v>
      </c>
      <c r="K656" s="193" t="s">
        <v>21</v>
      </c>
      <c r="L656" s="60"/>
      <c r="M656" s="198" t="s">
        <v>21</v>
      </c>
      <c r="N656" s="199" t="s">
        <v>46</v>
      </c>
      <c r="O656" s="41"/>
      <c r="P656" s="200">
        <f>O656*H656</f>
        <v>0</v>
      </c>
      <c r="Q656" s="200">
        <v>1.5E-3</v>
      </c>
      <c r="R656" s="200">
        <f>Q656*H656</f>
        <v>2.205E-2</v>
      </c>
      <c r="S656" s="200">
        <v>0</v>
      </c>
      <c r="T656" s="201">
        <f>S656*H656</f>
        <v>0</v>
      </c>
      <c r="AR656" s="23" t="s">
        <v>241</v>
      </c>
      <c r="AT656" s="23" t="s">
        <v>157</v>
      </c>
      <c r="AU656" s="23" t="s">
        <v>85</v>
      </c>
      <c r="AY656" s="23" t="s">
        <v>154</v>
      </c>
      <c r="BE656" s="202">
        <f>IF(N656="základní",J656,0)</f>
        <v>0</v>
      </c>
      <c r="BF656" s="202">
        <f>IF(N656="snížená",J656,0)</f>
        <v>0</v>
      </c>
      <c r="BG656" s="202">
        <f>IF(N656="zákl. přenesená",J656,0)</f>
        <v>0</v>
      </c>
      <c r="BH656" s="202">
        <f>IF(N656="sníž. přenesená",J656,0)</f>
        <v>0</v>
      </c>
      <c r="BI656" s="202">
        <f>IF(N656="nulová",J656,0)</f>
        <v>0</v>
      </c>
      <c r="BJ656" s="23" t="s">
        <v>83</v>
      </c>
      <c r="BK656" s="202">
        <f>ROUND(I656*H656,2)</f>
        <v>0</v>
      </c>
      <c r="BL656" s="23" t="s">
        <v>241</v>
      </c>
      <c r="BM656" s="23" t="s">
        <v>1210</v>
      </c>
    </row>
    <row r="657" spans="2:65" s="11" customFormat="1">
      <c r="B657" s="203"/>
      <c r="C657" s="204"/>
      <c r="D657" s="205" t="s">
        <v>164</v>
      </c>
      <c r="E657" s="206" t="s">
        <v>21</v>
      </c>
      <c r="F657" s="207" t="s">
        <v>1211</v>
      </c>
      <c r="G657" s="204"/>
      <c r="H657" s="208">
        <v>4.9000000000000004</v>
      </c>
      <c r="I657" s="209"/>
      <c r="J657" s="204"/>
      <c r="K657" s="204"/>
      <c r="L657" s="210"/>
      <c r="M657" s="211"/>
      <c r="N657" s="212"/>
      <c r="O657" s="212"/>
      <c r="P657" s="212"/>
      <c r="Q657" s="212"/>
      <c r="R657" s="212"/>
      <c r="S657" s="212"/>
      <c r="T657" s="213"/>
      <c r="AT657" s="214" t="s">
        <v>164</v>
      </c>
      <c r="AU657" s="214" t="s">
        <v>85</v>
      </c>
      <c r="AV657" s="11" t="s">
        <v>85</v>
      </c>
      <c r="AW657" s="11" t="s">
        <v>38</v>
      </c>
      <c r="AX657" s="11" t="s">
        <v>75</v>
      </c>
      <c r="AY657" s="214" t="s">
        <v>154</v>
      </c>
    </row>
    <row r="658" spans="2:65" s="11" customFormat="1">
      <c r="B658" s="203"/>
      <c r="C658" s="204"/>
      <c r="D658" s="205" t="s">
        <v>164</v>
      </c>
      <c r="E658" s="206" t="s">
        <v>21</v>
      </c>
      <c r="F658" s="207" t="s">
        <v>1212</v>
      </c>
      <c r="G658" s="204"/>
      <c r="H658" s="208">
        <v>9.8000000000000007</v>
      </c>
      <c r="I658" s="209"/>
      <c r="J658" s="204"/>
      <c r="K658" s="204"/>
      <c r="L658" s="210"/>
      <c r="M658" s="211"/>
      <c r="N658" s="212"/>
      <c r="O658" s="212"/>
      <c r="P658" s="212"/>
      <c r="Q658" s="212"/>
      <c r="R658" s="212"/>
      <c r="S658" s="212"/>
      <c r="T658" s="213"/>
      <c r="AT658" s="214" t="s">
        <v>164</v>
      </c>
      <c r="AU658" s="214" t="s">
        <v>85</v>
      </c>
      <c r="AV658" s="11" t="s">
        <v>85</v>
      </c>
      <c r="AW658" s="11" t="s">
        <v>38</v>
      </c>
      <c r="AX658" s="11" t="s">
        <v>75</v>
      </c>
      <c r="AY658" s="214" t="s">
        <v>154</v>
      </c>
    </row>
    <row r="659" spans="2:65" s="12" customFormat="1">
      <c r="B659" s="215"/>
      <c r="C659" s="216"/>
      <c r="D659" s="205" t="s">
        <v>164</v>
      </c>
      <c r="E659" s="217" t="s">
        <v>21</v>
      </c>
      <c r="F659" s="218" t="s">
        <v>167</v>
      </c>
      <c r="G659" s="216"/>
      <c r="H659" s="219">
        <v>14.7</v>
      </c>
      <c r="I659" s="220"/>
      <c r="J659" s="216"/>
      <c r="K659" s="216"/>
      <c r="L659" s="221"/>
      <c r="M659" s="222"/>
      <c r="N659" s="223"/>
      <c r="O659" s="223"/>
      <c r="P659" s="223"/>
      <c r="Q659" s="223"/>
      <c r="R659" s="223"/>
      <c r="S659" s="223"/>
      <c r="T659" s="224"/>
      <c r="AT659" s="225" t="s">
        <v>164</v>
      </c>
      <c r="AU659" s="225" t="s">
        <v>85</v>
      </c>
      <c r="AV659" s="12" t="s">
        <v>162</v>
      </c>
      <c r="AW659" s="12" t="s">
        <v>38</v>
      </c>
      <c r="AX659" s="12" t="s">
        <v>83</v>
      </c>
      <c r="AY659" s="225" t="s">
        <v>154</v>
      </c>
    </row>
    <row r="660" spans="2:65" s="1" customFormat="1" ht="23.85" customHeight="1">
      <c r="B660" s="40"/>
      <c r="C660" s="191" t="s">
        <v>1213</v>
      </c>
      <c r="D660" s="191" t="s">
        <v>157</v>
      </c>
      <c r="E660" s="192" t="s">
        <v>1214</v>
      </c>
      <c r="F660" s="193" t="s">
        <v>1215</v>
      </c>
      <c r="G660" s="194" t="s">
        <v>264</v>
      </c>
      <c r="H660" s="195">
        <v>2.4569999999999999</v>
      </c>
      <c r="I660" s="196"/>
      <c r="J660" s="197">
        <f>ROUND(I660*H660,2)</f>
        <v>0</v>
      </c>
      <c r="K660" s="193" t="s">
        <v>161</v>
      </c>
      <c r="L660" s="60"/>
      <c r="M660" s="198" t="s">
        <v>21</v>
      </c>
      <c r="N660" s="199" t="s">
        <v>46</v>
      </c>
      <c r="O660" s="41"/>
      <c r="P660" s="200">
        <f>O660*H660</f>
        <v>0</v>
      </c>
      <c r="Q660" s="200">
        <v>0</v>
      </c>
      <c r="R660" s="200">
        <f>Q660*H660</f>
        <v>0</v>
      </c>
      <c r="S660" s="200">
        <v>0</v>
      </c>
      <c r="T660" s="201">
        <f>S660*H660</f>
        <v>0</v>
      </c>
      <c r="AR660" s="23" t="s">
        <v>241</v>
      </c>
      <c r="AT660" s="23" t="s">
        <v>157</v>
      </c>
      <c r="AU660" s="23" t="s">
        <v>85</v>
      </c>
      <c r="AY660" s="23" t="s">
        <v>154</v>
      </c>
      <c r="BE660" s="202">
        <f>IF(N660="základní",J660,0)</f>
        <v>0</v>
      </c>
      <c r="BF660" s="202">
        <f>IF(N660="snížená",J660,0)</f>
        <v>0</v>
      </c>
      <c r="BG660" s="202">
        <f>IF(N660="zákl. přenesená",J660,0)</f>
        <v>0</v>
      </c>
      <c r="BH660" s="202">
        <f>IF(N660="sníž. přenesená",J660,0)</f>
        <v>0</v>
      </c>
      <c r="BI660" s="202">
        <f>IF(N660="nulová",J660,0)</f>
        <v>0</v>
      </c>
      <c r="BJ660" s="23" t="s">
        <v>83</v>
      </c>
      <c r="BK660" s="202">
        <f>ROUND(I660*H660,2)</f>
        <v>0</v>
      </c>
      <c r="BL660" s="23" t="s">
        <v>241</v>
      </c>
      <c r="BM660" s="23" t="s">
        <v>1216</v>
      </c>
    </row>
    <row r="661" spans="2:65" s="10" customFormat="1" ht="29.85" customHeight="1">
      <c r="B661" s="175"/>
      <c r="C661" s="176"/>
      <c r="D661" s="177" t="s">
        <v>74</v>
      </c>
      <c r="E661" s="189" t="s">
        <v>1217</v>
      </c>
      <c r="F661" s="189" t="s">
        <v>1218</v>
      </c>
      <c r="G661" s="176"/>
      <c r="H661" s="176"/>
      <c r="I661" s="179"/>
      <c r="J661" s="190">
        <f>BK661</f>
        <v>0</v>
      </c>
      <c r="K661" s="176"/>
      <c r="L661" s="181"/>
      <c r="M661" s="182"/>
      <c r="N661" s="183"/>
      <c r="O661" s="183"/>
      <c r="P661" s="184">
        <f>SUM(P662:P666)</f>
        <v>0</v>
      </c>
      <c r="Q661" s="183"/>
      <c r="R661" s="184">
        <f>SUM(R662:R666)</f>
        <v>1.2220799999999999E-2</v>
      </c>
      <c r="S661" s="183"/>
      <c r="T661" s="185">
        <f>SUM(T662:T666)</f>
        <v>0</v>
      </c>
      <c r="AR661" s="186" t="s">
        <v>85</v>
      </c>
      <c r="AT661" s="187" t="s">
        <v>74</v>
      </c>
      <c r="AU661" s="187" t="s">
        <v>83</v>
      </c>
      <c r="AY661" s="186" t="s">
        <v>154</v>
      </c>
      <c r="BK661" s="188">
        <f>SUM(BK662:BK666)</f>
        <v>0</v>
      </c>
    </row>
    <row r="662" spans="2:65" s="1" customFormat="1" ht="23.85" customHeight="1">
      <c r="B662" s="40"/>
      <c r="C662" s="191" t="s">
        <v>1219</v>
      </c>
      <c r="D662" s="191" t="s">
        <v>157</v>
      </c>
      <c r="E662" s="192" t="s">
        <v>1220</v>
      </c>
      <c r="F662" s="193" t="s">
        <v>1221</v>
      </c>
      <c r="G662" s="194" t="s">
        <v>160</v>
      </c>
      <c r="H662" s="195">
        <v>2.2799999999999998</v>
      </c>
      <c r="I662" s="196"/>
      <c r="J662" s="197">
        <f>ROUND(I662*H662,2)</f>
        <v>0</v>
      </c>
      <c r="K662" s="193" t="s">
        <v>1183</v>
      </c>
      <c r="L662" s="60"/>
      <c r="M662" s="198" t="s">
        <v>21</v>
      </c>
      <c r="N662" s="199" t="s">
        <v>46</v>
      </c>
      <c r="O662" s="41"/>
      <c r="P662" s="200">
        <f>O662*H662</f>
        <v>0</v>
      </c>
      <c r="Q662" s="200">
        <v>5.3600000000000002E-3</v>
      </c>
      <c r="R662" s="200">
        <f>Q662*H662</f>
        <v>1.2220799999999999E-2</v>
      </c>
      <c r="S662" s="200">
        <v>0</v>
      </c>
      <c r="T662" s="201">
        <f>S662*H662</f>
        <v>0</v>
      </c>
      <c r="AR662" s="23" t="s">
        <v>241</v>
      </c>
      <c r="AT662" s="23" t="s">
        <v>157</v>
      </c>
      <c r="AU662" s="23" t="s">
        <v>85</v>
      </c>
      <c r="AY662" s="23" t="s">
        <v>154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23" t="s">
        <v>83</v>
      </c>
      <c r="BK662" s="202">
        <f>ROUND(I662*H662,2)</f>
        <v>0</v>
      </c>
      <c r="BL662" s="23" t="s">
        <v>241</v>
      </c>
      <c r="BM662" s="23" t="s">
        <v>1222</v>
      </c>
    </row>
    <row r="663" spans="2:65" s="11" customFormat="1">
      <c r="B663" s="203"/>
      <c r="C663" s="204"/>
      <c r="D663" s="205" t="s">
        <v>164</v>
      </c>
      <c r="E663" s="206" t="s">
        <v>21</v>
      </c>
      <c r="F663" s="207" t="s">
        <v>1223</v>
      </c>
      <c r="G663" s="204"/>
      <c r="H663" s="208">
        <v>0.78</v>
      </c>
      <c r="I663" s="209"/>
      <c r="J663" s="204"/>
      <c r="K663" s="204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164</v>
      </c>
      <c r="AU663" s="214" t="s">
        <v>85</v>
      </c>
      <c r="AV663" s="11" t="s">
        <v>85</v>
      </c>
      <c r="AW663" s="11" t="s">
        <v>38</v>
      </c>
      <c r="AX663" s="11" t="s">
        <v>75</v>
      </c>
      <c r="AY663" s="214" t="s">
        <v>154</v>
      </c>
    </row>
    <row r="664" spans="2:65" s="11" customFormat="1">
      <c r="B664" s="203"/>
      <c r="C664" s="204"/>
      <c r="D664" s="205" t="s">
        <v>164</v>
      </c>
      <c r="E664" s="206" t="s">
        <v>21</v>
      </c>
      <c r="F664" s="207" t="s">
        <v>1224</v>
      </c>
      <c r="G664" s="204"/>
      <c r="H664" s="208">
        <v>1.5</v>
      </c>
      <c r="I664" s="209"/>
      <c r="J664" s="204"/>
      <c r="K664" s="204"/>
      <c r="L664" s="210"/>
      <c r="M664" s="211"/>
      <c r="N664" s="212"/>
      <c r="O664" s="212"/>
      <c r="P664" s="212"/>
      <c r="Q664" s="212"/>
      <c r="R664" s="212"/>
      <c r="S664" s="212"/>
      <c r="T664" s="213"/>
      <c r="AT664" s="214" t="s">
        <v>164</v>
      </c>
      <c r="AU664" s="214" t="s">
        <v>85</v>
      </c>
      <c r="AV664" s="11" t="s">
        <v>85</v>
      </c>
      <c r="AW664" s="11" t="s">
        <v>38</v>
      </c>
      <c r="AX664" s="11" t="s">
        <v>75</v>
      </c>
      <c r="AY664" s="214" t="s">
        <v>154</v>
      </c>
    </row>
    <row r="665" spans="2:65" s="12" customFormat="1">
      <c r="B665" s="215"/>
      <c r="C665" s="216"/>
      <c r="D665" s="205" t="s">
        <v>164</v>
      </c>
      <c r="E665" s="217" t="s">
        <v>21</v>
      </c>
      <c r="F665" s="218" t="s">
        <v>167</v>
      </c>
      <c r="G665" s="216"/>
      <c r="H665" s="219">
        <v>2.2799999999999998</v>
      </c>
      <c r="I665" s="220"/>
      <c r="J665" s="216"/>
      <c r="K665" s="216"/>
      <c r="L665" s="221"/>
      <c r="M665" s="222"/>
      <c r="N665" s="223"/>
      <c r="O665" s="223"/>
      <c r="P665" s="223"/>
      <c r="Q665" s="223"/>
      <c r="R665" s="223"/>
      <c r="S665" s="223"/>
      <c r="T665" s="224"/>
      <c r="AT665" s="225" t="s">
        <v>164</v>
      </c>
      <c r="AU665" s="225" t="s">
        <v>85</v>
      </c>
      <c r="AV665" s="12" t="s">
        <v>162</v>
      </c>
      <c r="AW665" s="12" t="s">
        <v>38</v>
      </c>
      <c r="AX665" s="12" t="s">
        <v>83</v>
      </c>
      <c r="AY665" s="225" t="s">
        <v>154</v>
      </c>
    </row>
    <row r="666" spans="2:65" s="1" customFormat="1" ht="23.85" customHeight="1">
      <c r="B666" s="40"/>
      <c r="C666" s="191" t="s">
        <v>1225</v>
      </c>
      <c r="D666" s="191" t="s">
        <v>157</v>
      </c>
      <c r="E666" s="192" t="s">
        <v>1226</v>
      </c>
      <c r="F666" s="193" t="s">
        <v>1227</v>
      </c>
      <c r="G666" s="194" t="s">
        <v>264</v>
      </c>
      <c r="H666" s="195">
        <v>1.2E-2</v>
      </c>
      <c r="I666" s="196"/>
      <c r="J666" s="197">
        <f>ROUND(I666*H666,2)</f>
        <v>0</v>
      </c>
      <c r="K666" s="193" t="s">
        <v>161</v>
      </c>
      <c r="L666" s="60"/>
      <c r="M666" s="198" t="s">
        <v>21</v>
      </c>
      <c r="N666" s="199" t="s">
        <v>46</v>
      </c>
      <c r="O666" s="41"/>
      <c r="P666" s="200">
        <f>O666*H666</f>
        <v>0</v>
      </c>
      <c r="Q666" s="200">
        <v>0</v>
      </c>
      <c r="R666" s="200">
        <f>Q666*H666</f>
        <v>0</v>
      </c>
      <c r="S666" s="200">
        <v>0</v>
      </c>
      <c r="T666" s="201">
        <f>S666*H666</f>
        <v>0</v>
      </c>
      <c r="AR666" s="23" t="s">
        <v>241</v>
      </c>
      <c r="AT666" s="23" t="s">
        <v>157</v>
      </c>
      <c r="AU666" s="23" t="s">
        <v>85</v>
      </c>
      <c r="AY666" s="23" t="s">
        <v>154</v>
      </c>
      <c r="BE666" s="202">
        <f>IF(N666="základní",J666,0)</f>
        <v>0</v>
      </c>
      <c r="BF666" s="202">
        <f>IF(N666="snížená",J666,0)</f>
        <v>0</v>
      </c>
      <c r="BG666" s="202">
        <f>IF(N666="zákl. přenesená",J666,0)</f>
        <v>0</v>
      </c>
      <c r="BH666" s="202">
        <f>IF(N666="sníž. přenesená",J666,0)</f>
        <v>0</v>
      </c>
      <c r="BI666" s="202">
        <f>IF(N666="nulová",J666,0)</f>
        <v>0</v>
      </c>
      <c r="BJ666" s="23" t="s">
        <v>83</v>
      </c>
      <c r="BK666" s="202">
        <f>ROUND(I666*H666,2)</f>
        <v>0</v>
      </c>
      <c r="BL666" s="23" t="s">
        <v>241</v>
      </c>
      <c r="BM666" s="23" t="s">
        <v>1228</v>
      </c>
    </row>
    <row r="667" spans="2:65" s="10" customFormat="1" ht="29.85" customHeight="1">
      <c r="B667" s="175"/>
      <c r="C667" s="176"/>
      <c r="D667" s="177" t="s">
        <v>74</v>
      </c>
      <c r="E667" s="189" t="s">
        <v>1229</v>
      </c>
      <c r="F667" s="189" t="s">
        <v>1230</v>
      </c>
      <c r="G667" s="176"/>
      <c r="H667" s="176"/>
      <c r="I667" s="179"/>
      <c r="J667" s="190">
        <f>BK667</f>
        <v>0</v>
      </c>
      <c r="K667" s="176"/>
      <c r="L667" s="181"/>
      <c r="M667" s="182"/>
      <c r="N667" s="183"/>
      <c r="O667" s="183"/>
      <c r="P667" s="184">
        <f>SUM(P668:P670)</f>
        <v>0</v>
      </c>
      <c r="Q667" s="183"/>
      <c r="R667" s="184">
        <f>SUM(R668:R670)</f>
        <v>2.3528E-2</v>
      </c>
      <c r="S667" s="183"/>
      <c r="T667" s="185">
        <f>SUM(T668:T670)</f>
        <v>0</v>
      </c>
      <c r="AR667" s="186" t="s">
        <v>85</v>
      </c>
      <c r="AT667" s="187" t="s">
        <v>74</v>
      </c>
      <c r="AU667" s="187" t="s">
        <v>83</v>
      </c>
      <c r="AY667" s="186" t="s">
        <v>154</v>
      </c>
      <c r="BK667" s="188">
        <f>SUM(BK668:BK670)</f>
        <v>0</v>
      </c>
    </row>
    <row r="668" spans="2:65" s="1" customFormat="1" ht="15" customHeight="1">
      <c r="B668" s="40"/>
      <c r="C668" s="191" t="s">
        <v>1231</v>
      </c>
      <c r="D668" s="191" t="s">
        <v>157</v>
      </c>
      <c r="E668" s="192" t="s">
        <v>1232</v>
      </c>
      <c r="F668" s="193" t="s">
        <v>1233</v>
      </c>
      <c r="G668" s="194" t="s">
        <v>160</v>
      </c>
      <c r="H668" s="195">
        <v>13.6</v>
      </c>
      <c r="I668" s="196"/>
      <c r="J668" s="197">
        <f>ROUND(I668*H668,2)</f>
        <v>0</v>
      </c>
      <c r="K668" s="193" t="s">
        <v>1183</v>
      </c>
      <c r="L668" s="60"/>
      <c r="M668" s="198" t="s">
        <v>21</v>
      </c>
      <c r="N668" s="199" t="s">
        <v>46</v>
      </c>
      <c r="O668" s="41"/>
      <c r="P668" s="200">
        <f>O668*H668</f>
        <v>0</v>
      </c>
      <c r="Q668" s="200">
        <v>1.73E-3</v>
      </c>
      <c r="R668" s="200">
        <f>Q668*H668</f>
        <v>2.3528E-2</v>
      </c>
      <c r="S668" s="200">
        <v>0</v>
      </c>
      <c r="T668" s="201">
        <f>S668*H668</f>
        <v>0</v>
      </c>
      <c r="AR668" s="23" t="s">
        <v>241</v>
      </c>
      <c r="AT668" s="23" t="s">
        <v>157</v>
      </c>
      <c r="AU668" s="23" t="s">
        <v>85</v>
      </c>
      <c r="AY668" s="23" t="s">
        <v>154</v>
      </c>
      <c r="BE668" s="202">
        <f>IF(N668="základní",J668,0)</f>
        <v>0</v>
      </c>
      <c r="BF668" s="202">
        <f>IF(N668="snížená",J668,0)</f>
        <v>0</v>
      </c>
      <c r="BG668" s="202">
        <f>IF(N668="zákl. přenesená",J668,0)</f>
        <v>0</v>
      </c>
      <c r="BH668" s="202">
        <f>IF(N668="sníž. přenesená",J668,0)</f>
        <v>0</v>
      </c>
      <c r="BI668" s="202">
        <f>IF(N668="nulová",J668,0)</f>
        <v>0</v>
      </c>
      <c r="BJ668" s="23" t="s">
        <v>83</v>
      </c>
      <c r="BK668" s="202">
        <f>ROUND(I668*H668,2)</f>
        <v>0</v>
      </c>
      <c r="BL668" s="23" t="s">
        <v>241</v>
      </c>
      <c r="BM668" s="23" t="s">
        <v>1234</v>
      </c>
    </row>
    <row r="669" spans="2:65" s="11" customFormat="1">
      <c r="B669" s="203"/>
      <c r="C669" s="204"/>
      <c r="D669" s="205" t="s">
        <v>164</v>
      </c>
      <c r="E669" s="206" t="s">
        <v>21</v>
      </c>
      <c r="F669" s="207" t="s">
        <v>1235</v>
      </c>
      <c r="G669" s="204"/>
      <c r="H669" s="208">
        <v>13.6</v>
      </c>
      <c r="I669" s="209"/>
      <c r="J669" s="204"/>
      <c r="K669" s="204"/>
      <c r="L669" s="210"/>
      <c r="M669" s="211"/>
      <c r="N669" s="212"/>
      <c r="O669" s="212"/>
      <c r="P669" s="212"/>
      <c r="Q669" s="212"/>
      <c r="R669" s="212"/>
      <c r="S669" s="212"/>
      <c r="T669" s="213"/>
      <c r="AT669" s="214" t="s">
        <v>164</v>
      </c>
      <c r="AU669" s="214" t="s">
        <v>85</v>
      </c>
      <c r="AV669" s="11" t="s">
        <v>85</v>
      </c>
      <c r="AW669" s="11" t="s">
        <v>38</v>
      </c>
      <c r="AX669" s="11" t="s">
        <v>83</v>
      </c>
      <c r="AY669" s="214" t="s">
        <v>154</v>
      </c>
    </row>
    <row r="670" spans="2:65" s="1" customFormat="1" ht="15" customHeight="1">
      <c r="B670" s="40"/>
      <c r="C670" s="191" t="s">
        <v>1236</v>
      </c>
      <c r="D670" s="191" t="s">
        <v>157</v>
      </c>
      <c r="E670" s="192" t="s">
        <v>1237</v>
      </c>
      <c r="F670" s="193" t="s">
        <v>1238</v>
      </c>
      <c r="G670" s="194" t="s">
        <v>264</v>
      </c>
      <c r="H670" s="195">
        <v>2.4E-2</v>
      </c>
      <c r="I670" s="196"/>
      <c r="J670" s="197">
        <f>ROUND(I670*H670,2)</f>
        <v>0</v>
      </c>
      <c r="K670" s="193" t="s">
        <v>161</v>
      </c>
      <c r="L670" s="60"/>
      <c r="M670" s="198" t="s">
        <v>21</v>
      </c>
      <c r="N670" s="199" t="s">
        <v>46</v>
      </c>
      <c r="O670" s="41"/>
      <c r="P670" s="200">
        <f>O670*H670</f>
        <v>0</v>
      </c>
      <c r="Q670" s="200">
        <v>0</v>
      </c>
      <c r="R670" s="200">
        <f>Q670*H670</f>
        <v>0</v>
      </c>
      <c r="S670" s="200">
        <v>0</v>
      </c>
      <c r="T670" s="201">
        <f>S670*H670</f>
        <v>0</v>
      </c>
      <c r="AR670" s="23" t="s">
        <v>241</v>
      </c>
      <c r="AT670" s="23" t="s">
        <v>157</v>
      </c>
      <c r="AU670" s="23" t="s">
        <v>85</v>
      </c>
      <c r="AY670" s="23" t="s">
        <v>154</v>
      </c>
      <c r="BE670" s="202">
        <f>IF(N670="základní",J670,0)</f>
        <v>0</v>
      </c>
      <c r="BF670" s="202">
        <f>IF(N670="snížená",J670,0)</f>
        <v>0</v>
      </c>
      <c r="BG670" s="202">
        <f>IF(N670="zákl. přenesená",J670,0)</f>
        <v>0</v>
      </c>
      <c r="BH670" s="202">
        <f>IF(N670="sníž. přenesená",J670,0)</f>
        <v>0</v>
      </c>
      <c r="BI670" s="202">
        <f>IF(N670="nulová",J670,0)</f>
        <v>0</v>
      </c>
      <c r="BJ670" s="23" t="s">
        <v>83</v>
      </c>
      <c r="BK670" s="202">
        <f>ROUND(I670*H670,2)</f>
        <v>0</v>
      </c>
      <c r="BL670" s="23" t="s">
        <v>241</v>
      </c>
      <c r="BM670" s="23" t="s">
        <v>1239</v>
      </c>
    </row>
    <row r="671" spans="2:65" s="10" customFormat="1" ht="29.85" customHeight="1">
      <c r="B671" s="175"/>
      <c r="C671" s="176"/>
      <c r="D671" s="177" t="s">
        <v>74</v>
      </c>
      <c r="E671" s="189" t="s">
        <v>1240</v>
      </c>
      <c r="F671" s="189" t="s">
        <v>1241</v>
      </c>
      <c r="G671" s="176"/>
      <c r="H671" s="176"/>
      <c r="I671" s="179"/>
      <c r="J671" s="190">
        <f>BK671</f>
        <v>0</v>
      </c>
      <c r="K671" s="176"/>
      <c r="L671" s="181"/>
      <c r="M671" s="182"/>
      <c r="N671" s="183"/>
      <c r="O671" s="183"/>
      <c r="P671" s="184">
        <f>SUM(P672:P679)</f>
        <v>0</v>
      </c>
      <c r="Q671" s="183"/>
      <c r="R671" s="184">
        <f>SUM(R672:R679)</f>
        <v>0.4920408</v>
      </c>
      <c r="S671" s="183"/>
      <c r="T671" s="185">
        <f>SUM(T672:T679)</f>
        <v>0</v>
      </c>
      <c r="AR671" s="186" t="s">
        <v>85</v>
      </c>
      <c r="AT671" s="187" t="s">
        <v>74</v>
      </c>
      <c r="AU671" s="187" t="s">
        <v>83</v>
      </c>
      <c r="AY671" s="186" t="s">
        <v>154</v>
      </c>
      <c r="BK671" s="188">
        <f>SUM(BK672:BK679)</f>
        <v>0</v>
      </c>
    </row>
    <row r="672" spans="2:65" s="1" customFormat="1" ht="23.85" customHeight="1">
      <c r="B672" s="40"/>
      <c r="C672" s="191" t="s">
        <v>1242</v>
      </c>
      <c r="D672" s="191" t="s">
        <v>157</v>
      </c>
      <c r="E672" s="192" t="s">
        <v>1243</v>
      </c>
      <c r="F672" s="193" t="s">
        <v>1244</v>
      </c>
      <c r="G672" s="194" t="s">
        <v>160</v>
      </c>
      <c r="H672" s="195">
        <v>28.673999999999999</v>
      </c>
      <c r="I672" s="196"/>
      <c r="J672" s="197">
        <f>ROUND(I672*H672,2)</f>
        <v>0</v>
      </c>
      <c r="K672" s="193" t="s">
        <v>161</v>
      </c>
      <c r="L672" s="60"/>
      <c r="M672" s="198" t="s">
        <v>21</v>
      </c>
      <c r="N672" s="199" t="s">
        <v>46</v>
      </c>
      <c r="O672" s="41"/>
      <c r="P672" s="200">
        <f>O672*H672</f>
        <v>0</v>
      </c>
      <c r="Q672" s="200">
        <v>3.0000000000000001E-3</v>
      </c>
      <c r="R672" s="200">
        <f>Q672*H672</f>
        <v>8.6022000000000001E-2</v>
      </c>
      <c r="S672" s="200">
        <v>0</v>
      </c>
      <c r="T672" s="201">
        <f>S672*H672</f>
        <v>0</v>
      </c>
      <c r="AR672" s="23" t="s">
        <v>241</v>
      </c>
      <c r="AT672" s="23" t="s">
        <v>157</v>
      </c>
      <c r="AU672" s="23" t="s">
        <v>85</v>
      </c>
      <c r="AY672" s="23" t="s">
        <v>154</v>
      </c>
      <c r="BE672" s="202">
        <f>IF(N672="základní",J672,0)</f>
        <v>0</v>
      </c>
      <c r="BF672" s="202">
        <f>IF(N672="snížená",J672,0)</f>
        <v>0</v>
      </c>
      <c r="BG672" s="202">
        <f>IF(N672="zákl. přenesená",J672,0)</f>
        <v>0</v>
      </c>
      <c r="BH672" s="202">
        <f>IF(N672="sníž. přenesená",J672,0)</f>
        <v>0</v>
      </c>
      <c r="BI672" s="202">
        <f>IF(N672="nulová",J672,0)</f>
        <v>0</v>
      </c>
      <c r="BJ672" s="23" t="s">
        <v>83</v>
      </c>
      <c r="BK672" s="202">
        <f>ROUND(I672*H672,2)</f>
        <v>0</v>
      </c>
      <c r="BL672" s="23" t="s">
        <v>241</v>
      </c>
      <c r="BM672" s="23" t="s">
        <v>1245</v>
      </c>
    </row>
    <row r="673" spans="2:65" s="11" customFormat="1">
      <c r="B673" s="203"/>
      <c r="C673" s="204"/>
      <c r="D673" s="205" t="s">
        <v>164</v>
      </c>
      <c r="E673" s="206" t="s">
        <v>21</v>
      </c>
      <c r="F673" s="207" t="s">
        <v>1246</v>
      </c>
      <c r="G673" s="204"/>
      <c r="H673" s="208">
        <v>35.700000000000003</v>
      </c>
      <c r="I673" s="209"/>
      <c r="J673" s="204"/>
      <c r="K673" s="204"/>
      <c r="L673" s="210"/>
      <c r="M673" s="211"/>
      <c r="N673" s="212"/>
      <c r="O673" s="212"/>
      <c r="P673" s="212"/>
      <c r="Q673" s="212"/>
      <c r="R673" s="212"/>
      <c r="S673" s="212"/>
      <c r="T673" s="213"/>
      <c r="AT673" s="214" t="s">
        <v>164</v>
      </c>
      <c r="AU673" s="214" t="s">
        <v>85</v>
      </c>
      <c r="AV673" s="11" t="s">
        <v>85</v>
      </c>
      <c r="AW673" s="11" t="s">
        <v>38</v>
      </c>
      <c r="AX673" s="11" t="s">
        <v>75</v>
      </c>
      <c r="AY673" s="214" t="s">
        <v>154</v>
      </c>
    </row>
    <row r="674" spans="2:65" s="11" customFormat="1">
      <c r="B674" s="203"/>
      <c r="C674" s="204"/>
      <c r="D674" s="205" t="s">
        <v>164</v>
      </c>
      <c r="E674" s="206" t="s">
        <v>21</v>
      </c>
      <c r="F674" s="207" t="s">
        <v>1247</v>
      </c>
      <c r="G674" s="204"/>
      <c r="H674" s="208">
        <v>-7.0259999999999998</v>
      </c>
      <c r="I674" s="209"/>
      <c r="J674" s="204"/>
      <c r="K674" s="204"/>
      <c r="L674" s="210"/>
      <c r="M674" s="211"/>
      <c r="N674" s="212"/>
      <c r="O674" s="212"/>
      <c r="P674" s="212"/>
      <c r="Q674" s="212"/>
      <c r="R674" s="212"/>
      <c r="S674" s="212"/>
      <c r="T674" s="213"/>
      <c r="AT674" s="214" t="s">
        <v>164</v>
      </c>
      <c r="AU674" s="214" t="s">
        <v>85</v>
      </c>
      <c r="AV674" s="11" t="s">
        <v>85</v>
      </c>
      <c r="AW674" s="11" t="s">
        <v>38</v>
      </c>
      <c r="AX674" s="11" t="s">
        <v>75</v>
      </c>
      <c r="AY674" s="214" t="s">
        <v>154</v>
      </c>
    </row>
    <row r="675" spans="2:65" s="12" customFormat="1">
      <c r="B675" s="215"/>
      <c r="C675" s="216"/>
      <c r="D675" s="205" t="s">
        <v>164</v>
      </c>
      <c r="E675" s="217" t="s">
        <v>21</v>
      </c>
      <c r="F675" s="218" t="s">
        <v>167</v>
      </c>
      <c r="G675" s="216"/>
      <c r="H675" s="219">
        <v>28.673999999999999</v>
      </c>
      <c r="I675" s="220"/>
      <c r="J675" s="216"/>
      <c r="K675" s="216"/>
      <c r="L675" s="221"/>
      <c r="M675" s="222"/>
      <c r="N675" s="223"/>
      <c r="O675" s="223"/>
      <c r="P675" s="223"/>
      <c r="Q675" s="223"/>
      <c r="R675" s="223"/>
      <c r="S675" s="223"/>
      <c r="T675" s="224"/>
      <c r="AT675" s="225" t="s">
        <v>164</v>
      </c>
      <c r="AU675" s="225" t="s">
        <v>85</v>
      </c>
      <c r="AV675" s="12" t="s">
        <v>162</v>
      </c>
      <c r="AW675" s="12" t="s">
        <v>38</v>
      </c>
      <c r="AX675" s="12" t="s">
        <v>83</v>
      </c>
      <c r="AY675" s="225" t="s">
        <v>154</v>
      </c>
    </row>
    <row r="676" spans="2:65" s="1" customFormat="1" ht="15" customHeight="1">
      <c r="B676" s="40"/>
      <c r="C676" s="236" t="s">
        <v>1248</v>
      </c>
      <c r="D676" s="236" t="s">
        <v>332</v>
      </c>
      <c r="E676" s="237" t="s">
        <v>1249</v>
      </c>
      <c r="F676" s="238" t="s">
        <v>1250</v>
      </c>
      <c r="G676" s="239" t="s">
        <v>160</v>
      </c>
      <c r="H676" s="240">
        <v>31.541</v>
      </c>
      <c r="I676" s="241"/>
      <c r="J676" s="242">
        <f>ROUND(I676*H676,2)</f>
        <v>0</v>
      </c>
      <c r="K676" s="238" t="s">
        <v>161</v>
      </c>
      <c r="L676" s="243"/>
      <c r="M676" s="244" t="s">
        <v>21</v>
      </c>
      <c r="N676" s="245" t="s">
        <v>46</v>
      </c>
      <c r="O676" s="41"/>
      <c r="P676" s="200">
        <f>O676*H676</f>
        <v>0</v>
      </c>
      <c r="Q676" s="200">
        <v>1.26E-2</v>
      </c>
      <c r="R676" s="200">
        <f>Q676*H676</f>
        <v>0.39741660000000001</v>
      </c>
      <c r="S676" s="200">
        <v>0</v>
      </c>
      <c r="T676" s="201">
        <f>S676*H676</f>
        <v>0</v>
      </c>
      <c r="AR676" s="23" t="s">
        <v>338</v>
      </c>
      <c r="AT676" s="23" t="s">
        <v>332</v>
      </c>
      <c r="AU676" s="23" t="s">
        <v>85</v>
      </c>
      <c r="AY676" s="23" t="s">
        <v>154</v>
      </c>
      <c r="BE676" s="202">
        <f>IF(N676="základní",J676,0)</f>
        <v>0</v>
      </c>
      <c r="BF676" s="202">
        <f>IF(N676="snížená",J676,0)</f>
        <v>0</v>
      </c>
      <c r="BG676" s="202">
        <f>IF(N676="zákl. přenesená",J676,0)</f>
        <v>0</v>
      </c>
      <c r="BH676" s="202">
        <f>IF(N676="sníž. přenesená",J676,0)</f>
        <v>0</v>
      </c>
      <c r="BI676" s="202">
        <f>IF(N676="nulová",J676,0)</f>
        <v>0</v>
      </c>
      <c r="BJ676" s="23" t="s">
        <v>83</v>
      </c>
      <c r="BK676" s="202">
        <f>ROUND(I676*H676,2)</f>
        <v>0</v>
      </c>
      <c r="BL676" s="23" t="s">
        <v>241</v>
      </c>
      <c r="BM676" s="23" t="s">
        <v>1251</v>
      </c>
    </row>
    <row r="677" spans="2:65" s="11" customFormat="1">
      <c r="B677" s="203"/>
      <c r="C677" s="204"/>
      <c r="D677" s="205" t="s">
        <v>164</v>
      </c>
      <c r="E677" s="206" t="s">
        <v>21</v>
      </c>
      <c r="F677" s="207" t="s">
        <v>1252</v>
      </c>
      <c r="G677" s="204"/>
      <c r="H677" s="208">
        <v>31.541</v>
      </c>
      <c r="I677" s="209"/>
      <c r="J677" s="204"/>
      <c r="K677" s="204"/>
      <c r="L677" s="210"/>
      <c r="M677" s="211"/>
      <c r="N677" s="212"/>
      <c r="O677" s="212"/>
      <c r="P677" s="212"/>
      <c r="Q677" s="212"/>
      <c r="R677" s="212"/>
      <c r="S677" s="212"/>
      <c r="T677" s="213"/>
      <c r="AT677" s="214" t="s">
        <v>164</v>
      </c>
      <c r="AU677" s="214" t="s">
        <v>85</v>
      </c>
      <c r="AV677" s="11" t="s">
        <v>85</v>
      </c>
      <c r="AW677" s="11" t="s">
        <v>38</v>
      </c>
      <c r="AX677" s="11" t="s">
        <v>83</v>
      </c>
      <c r="AY677" s="214" t="s">
        <v>154</v>
      </c>
    </row>
    <row r="678" spans="2:65" s="1" customFormat="1" ht="15" customHeight="1">
      <c r="B678" s="40"/>
      <c r="C678" s="191" t="s">
        <v>1253</v>
      </c>
      <c r="D678" s="191" t="s">
        <v>157</v>
      </c>
      <c r="E678" s="192" t="s">
        <v>1254</v>
      </c>
      <c r="F678" s="193" t="s">
        <v>1255</v>
      </c>
      <c r="G678" s="194" t="s">
        <v>160</v>
      </c>
      <c r="H678" s="195">
        <v>28.673999999999999</v>
      </c>
      <c r="I678" s="196"/>
      <c r="J678" s="197">
        <f>ROUND(I678*H678,2)</f>
        <v>0</v>
      </c>
      <c r="K678" s="193" t="s">
        <v>161</v>
      </c>
      <c r="L678" s="60"/>
      <c r="M678" s="198" t="s">
        <v>21</v>
      </c>
      <c r="N678" s="199" t="s">
        <v>46</v>
      </c>
      <c r="O678" s="41"/>
      <c r="P678" s="200">
        <f>O678*H678</f>
        <v>0</v>
      </c>
      <c r="Q678" s="200">
        <v>2.9999999999999997E-4</v>
      </c>
      <c r="R678" s="200">
        <f>Q678*H678</f>
        <v>8.6021999999999991E-3</v>
      </c>
      <c r="S678" s="200">
        <v>0</v>
      </c>
      <c r="T678" s="201">
        <f>S678*H678</f>
        <v>0</v>
      </c>
      <c r="AR678" s="23" t="s">
        <v>241</v>
      </c>
      <c r="AT678" s="23" t="s">
        <v>157</v>
      </c>
      <c r="AU678" s="23" t="s">
        <v>85</v>
      </c>
      <c r="AY678" s="23" t="s">
        <v>154</v>
      </c>
      <c r="BE678" s="202">
        <f>IF(N678="základní",J678,0)</f>
        <v>0</v>
      </c>
      <c r="BF678" s="202">
        <f>IF(N678="snížená",J678,0)</f>
        <v>0</v>
      </c>
      <c r="BG678" s="202">
        <f>IF(N678="zákl. přenesená",J678,0)</f>
        <v>0</v>
      </c>
      <c r="BH678" s="202">
        <f>IF(N678="sníž. přenesená",J678,0)</f>
        <v>0</v>
      </c>
      <c r="BI678" s="202">
        <f>IF(N678="nulová",J678,0)</f>
        <v>0</v>
      </c>
      <c r="BJ678" s="23" t="s">
        <v>83</v>
      </c>
      <c r="BK678" s="202">
        <f>ROUND(I678*H678,2)</f>
        <v>0</v>
      </c>
      <c r="BL678" s="23" t="s">
        <v>241</v>
      </c>
      <c r="BM678" s="23" t="s">
        <v>1256</v>
      </c>
    </row>
    <row r="679" spans="2:65" s="1" customFormat="1" ht="23.85" customHeight="1">
      <c r="B679" s="40"/>
      <c r="C679" s="191" t="s">
        <v>1257</v>
      </c>
      <c r="D679" s="191" t="s">
        <v>157</v>
      </c>
      <c r="E679" s="192" t="s">
        <v>1258</v>
      </c>
      <c r="F679" s="193" t="s">
        <v>1259</v>
      </c>
      <c r="G679" s="194" t="s">
        <v>264</v>
      </c>
      <c r="H679" s="195">
        <v>0.49199999999999999</v>
      </c>
      <c r="I679" s="196"/>
      <c r="J679" s="197">
        <f>ROUND(I679*H679,2)</f>
        <v>0</v>
      </c>
      <c r="K679" s="193" t="s">
        <v>161</v>
      </c>
      <c r="L679" s="60"/>
      <c r="M679" s="198" t="s">
        <v>21</v>
      </c>
      <c r="N679" s="199" t="s">
        <v>46</v>
      </c>
      <c r="O679" s="41"/>
      <c r="P679" s="200">
        <f>O679*H679</f>
        <v>0</v>
      </c>
      <c r="Q679" s="200">
        <v>0</v>
      </c>
      <c r="R679" s="200">
        <f>Q679*H679</f>
        <v>0</v>
      </c>
      <c r="S679" s="200">
        <v>0</v>
      </c>
      <c r="T679" s="201">
        <f>S679*H679</f>
        <v>0</v>
      </c>
      <c r="AR679" s="23" t="s">
        <v>241</v>
      </c>
      <c r="AT679" s="23" t="s">
        <v>157</v>
      </c>
      <c r="AU679" s="23" t="s">
        <v>85</v>
      </c>
      <c r="AY679" s="23" t="s">
        <v>154</v>
      </c>
      <c r="BE679" s="202">
        <f>IF(N679="základní",J679,0)</f>
        <v>0</v>
      </c>
      <c r="BF679" s="202">
        <f>IF(N679="snížená",J679,0)</f>
        <v>0</v>
      </c>
      <c r="BG679" s="202">
        <f>IF(N679="zákl. přenesená",J679,0)</f>
        <v>0</v>
      </c>
      <c r="BH679" s="202">
        <f>IF(N679="sníž. přenesená",J679,0)</f>
        <v>0</v>
      </c>
      <c r="BI679" s="202">
        <f>IF(N679="nulová",J679,0)</f>
        <v>0</v>
      </c>
      <c r="BJ679" s="23" t="s">
        <v>83</v>
      </c>
      <c r="BK679" s="202">
        <f>ROUND(I679*H679,2)</f>
        <v>0</v>
      </c>
      <c r="BL679" s="23" t="s">
        <v>241</v>
      </c>
      <c r="BM679" s="23" t="s">
        <v>1260</v>
      </c>
    </row>
    <row r="680" spans="2:65" s="10" customFormat="1" ht="29.85" customHeight="1">
      <c r="B680" s="175"/>
      <c r="C680" s="176"/>
      <c r="D680" s="177" t="s">
        <v>74</v>
      </c>
      <c r="E680" s="189" t="s">
        <v>1261</v>
      </c>
      <c r="F680" s="189" t="s">
        <v>1262</v>
      </c>
      <c r="G680" s="176"/>
      <c r="H680" s="176"/>
      <c r="I680" s="179"/>
      <c r="J680" s="190">
        <f>BK680</f>
        <v>0</v>
      </c>
      <c r="K680" s="176"/>
      <c r="L680" s="181"/>
      <c r="M680" s="182"/>
      <c r="N680" s="183"/>
      <c r="O680" s="183"/>
      <c r="P680" s="184">
        <f>SUM(P681:P688)</f>
        <v>0</v>
      </c>
      <c r="Q680" s="183"/>
      <c r="R680" s="184">
        <f>SUM(R681:R688)</f>
        <v>5.8444000000000009E-4</v>
      </c>
      <c r="S680" s="183"/>
      <c r="T680" s="185">
        <f>SUM(T681:T688)</f>
        <v>0</v>
      </c>
      <c r="AR680" s="186" t="s">
        <v>85</v>
      </c>
      <c r="AT680" s="187" t="s">
        <v>74</v>
      </c>
      <c r="AU680" s="187" t="s">
        <v>83</v>
      </c>
      <c r="AY680" s="186" t="s">
        <v>154</v>
      </c>
      <c r="BK680" s="188">
        <f>SUM(BK681:BK688)</f>
        <v>0</v>
      </c>
    </row>
    <row r="681" spans="2:65" s="1" customFormat="1" ht="23.85" customHeight="1">
      <c r="B681" s="40"/>
      <c r="C681" s="191" t="s">
        <v>1263</v>
      </c>
      <c r="D681" s="191" t="s">
        <v>157</v>
      </c>
      <c r="E681" s="192" t="s">
        <v>1264</v>
      </c>
      <c r="F681" s="193" t="s">
        <v>1265</v>
      </c>
      <c r="G681" s="194" t="s">
        <v>160</v>
      </c>
      <c r="H681" s="195">
        <v>0.5</v>
      </c>
      <c r="I681" s="196"/>
      <c r="J681" s="197">
        <f>ROUND(I681*H681,2)</f>
        <v>0</v>
      </c>
      <c r="K681" s="193" t="s">
        <v>161</v>
      </c>
      <c r="L681" s="60"/>
      <c r="M681" s="198" t="s">
        <v>21</v>
      </c>
      <c r="N681" s="199" t="s">
        <v>46</v>
      </c>
      <c r="O681" s="41"/>
      <c r="P681" s="200">
        <f>O681*H681</f>
        <v>0</v>
      </c>
      <c r="Q681" s="200">
        <v>2.0000000000000002E-5</v>
      </c>
      <c r="R681" s="200">
        <f>Q681*H681</f>
        <v>1.0000000000000001E-5</v>
      </c>
      <c r="S681" s="200">
        <v>0</v>
      </c>
      <c r="T681" s="201">
        <f>S681*H681</f>
        <v>0</v>
      </c>
      <c r="AR681" s="23" t="s">
        <v>241</v>
      </c>
      <c r="AT681" s="23" t="s">
        <v>157</v>
      </c>
      <c r="AU681" s="23" t="s">
        <v>85</v>
      </c>
      <c r="AY681" s="23" t="s">
        <v>154</v>
      </c>
      <c r="BE681" s="202">
        <f>IF(N681="základní",J681,0)</f>
        <v>0</v>
      </c>
      <c r="BF681" s="202">
        <f>IF(N681="snížená",J681,0)</f>
        <v>0</v>
      </c>
      <c r="BG681" s="202">
        <f>IF(N681="zákl. přenesená",J681,0)</f>
        <v>0</v>
      </c>
      <c r="BH681" s="202">
        <f>IF(N681="sníž. přenesená",J681,0)</f>
        <v>0</v>
      </c>
      <c r="BI681" s="202">
        <f>IF(N681="nulová",J681,0)</f>
        <v>0</v>
      </c>
      <c r="BJ681" s="23" t="s">
        <v>83</v>
      </c>
      <c r="BK681" s="202">
        <f>ROUND(I681*H681,2)</f>
        <v>0</v>
      </c>
      <c r="BL681" s="23" t="s">
        <v>241</v>
      </c>
      <c r="BM681" s="23" t="s">
        <v>1266</v>
      </c>
    </row>
    <row r="682" spans="2:65" s="11" customFormat="1">
      <c r="B682" s="203"/>
      <c r="C682" s="204"/>
      <c r="D682" s="205" t="s">
        <v>164</v>
      </c>
      <c r="E682" s="206" t="s">
        <v>21</v>
      </c>
      <c r="F682" s="207" t="s">
        <v>1267</v>
      </c>
      <c r="G682" s="204"/>
      <c r="H682" s="208">
        <v>0.5</v>
      </c>
      <c r="I682" s="209"/>
      <c r="J682" s="204"/>
      <c r="K682" s="204"/>
      <c r="L682" s="210"/>
      <c r="M682" s="211"/>
      <c r="N682" s="212"/>
      <c r="O682" s="212"/>
      <c r="P682" s="212"/>
      <c r="Q682" s="212"/>
      <c r="R682" s="212"/>
      <c r="S682" s="212"/>
      <c r="T682" s="213"/>
      <c r="AT682" s="214" t="s">
        <v>164</v>
      </c>
      <c r="AU682" s="214" t="s">
        <v>85</v>
      </c>
      <c r="AV682" s="11" t="s">
        <v>85</v>
      </c>
      <c r="AW682" s="11" t="s">
        <v>38</v>
      </c>
      <c r="AX682" s="11" t="s">
        <v>83</v>
      </c>
      <c r="AY682" s="214" t="s">
        <v>154</v>
      </c>
    </row>
    <row r="683" spans="2:65" s="1" customFormat="1" ht="15" customHeight="1">
      <c r="B683" s="40"/>
      <c r="C683" s="191" t="s">
        <v>1268</v>
      </c>
      <c r="D683" s="191" t="s">
        <v>157</v>
      </c>
      <c r="E683" s="192" t="s">
        <v>1269</v>
      </c>
      <c r="F683" s="193" t="s">
        <v>1270</v>
      </c>
      <c r="G683" s="194" t="s">
        <v>160</v>
      </c>
      <c r="H683" s="195">
        <v>0.5</v>
      </c>
      <c r="I683" s="196"/>
      <c r="J683" s="197">
        <f>ROUND(I683*H683,2)</f>
        <v>0</v>
      </c>
      <c r="K683" s="193" t="s">
        <v>161</v>
      </c>
      <c r="L683" s="60"/>
      <c r="M683" s="198" t="s">
        <v>21</v>
      </c>
      <c r="N683" s="199" t="s">
        <v>46</v>
      </c>
      <c r="O683" s="41"/>
      <c r="P683" s="200">
        <f>O683*H683</f>
        <v>0</v>
      </c>
      <c r="Q683" s="200">
        <v>1.2999999999999999E-4</v>
      </c>
      <c r="R683" s="200">
        <f>Q683*H683</f>
        <v>6.4999999999999994E-5</v>
      </c>
      <c r="S683" s="200">
        <v>0</v>
      </c>
      <c r="T683" s="201">
        <f>S683*H683</f>
        <v>0</v>
      </c>
      <c r="AR683" s="23" t="s">
        <v>241</v>
      </c>
      <c r="AT683" s="23" t="s">
        <v>157</v>
      </c>
      <c r="AU683" s="23" t="s">
        <v>85</v>
      </c>
      <c r="AY683" s="23" t="s">
        <v>154</v>
      </c>
      <c r="BE683" s="202">
        <f>IF(N683="základní",J683,0)</f>
        <v>0</v>
      </c>
      <c r="BF683" s="202">
        <f>IF(N683="snížená",J683,0)</f>
        <v>0</v>
      </c>
      <c r="BG683" s="202">
        <f>IF(N683="zákl. přenesená",J683,0)</f>
        <v>0</v>
      </c>
      <c r="BH683" s="202">
        <f>IF(N683="sníž. přenesená",J683,0)</f>
        <v>0</v>
      </c>
      <c r="BI683" s="202">
        <f>IF(N683="nulová",J683,0)</f>
        <v>0</v>
      </c>
      <c r="BJ683" s="23" t="s">
        <v>83</v>
      </c>
      <c r="BK683" s="202">
        <f>ROUND(I683*H683,2)</f>
        <v>0</v>
      </c>
      <c r="BL683" s="23" t="s">
        <v>241</v>
      </c>
      <c r="BM683" s="23" t="s">
        <v>1271</v>
      </c>
    </row>
    <row r="684" spans="2:65" s="1" customFormat="1" ht="15" customHeight="1">
      <c r="B684" s="40"/>
      <c r="C684" s="191" t="s">
        <v>1272</v>
      </c>
      <c r="D684" s="191" t="s">
        <v>157</v>
      </c>
      <c r="E684" s="192" t="s">
        <v>1273</v>
      </c>
      <c r="F684" s="193" t="s">
        <v>1274</v>
      </c>
      <c r="G684" s="194" t="s">
        <v>160</v>
      </c>
      <c r="H684" s="195">
        <v>0.5</v>
      </c>
      <c r="I684" s="196"/>
      <c r="J684" s="197">
        <f>ROUND(I684*H684,2)</f>
        <v>0</v>
      </c>
      <c r="K684" s="193" t="s">
        <v>161</v>
      </c>
      <c r="L684" s="60"/>
      <c r="M684" s="198" t="s">
        <v>21</v>
      </c>
      <c r="N684" s="199" t="s">
        <v>46</v>
      </c>
      <c r="O684" s="41"/>
      <c r="P684" s="200">
        <f>O684*H684</f>
        <v>0</v>
      </c>
      <c r="Q684" s="200">
        <v>2.3000000000000001E-4</v>
      </c>
      <c r="R684" s="200">
        <f>Q684*H684</f>
        <v>1.15E-4</v>
      </c>
      <c r="S684" s="200">
        <v>0</v>
      </c>
      <c r="T684" s="201">
        <f>S684*H684</f>
        <v>0</v>
      </c>
      <c r="AR684" s="23" t="s">
        <v>241</v>
      </c>
      <c r="AT684" s="23" t="s">
        <v>157</v>
      </c>
      <c r="AU684" s="23" t="s">
        <v>85</v>
      </c>
      <c r="AY684" s="23" t="s">
        <v>154</v>
      </c>
      <c r="BE684" s="202">
        <f>IF(N684="základní",J684,0)</f>
        <v>0</v>
      </c>
      <c r="BF684" s="202">
        <f>IF(N684="snížená",J684,0)</f>
        <v>0</v>
      </c>
      <c r="BG684" s="202">
        <f>IF(N684="zákl. přenesená",J684,0)</f>
        <v>0</v>
      </c>
      <c r="BH684" s="202">
        <f>IF(N684="sníž. přenesená",J684,0)</f>
        <v>0</v>
      </c>
      <c r="BI684" s="202">
        <f>IF(N684="nulová",J684,0)</f>
        <v>0</v>
      </c>
      <c r="BJ684" s="23" t="s">
        <v>83</v>
      </c>
      <c r="BK684" s="202">
        <f>ROUND(I684*H684,2)</f>
        <v>0</v>
      </c>
      <c r="BL684" s="23" t="s">
        <v>241</v>
      </c>
      <c r="BM684" s="23" t="s">
        <v>1275</v>
      </c>
    </row>
    <row r="685" spans="2:65" s="1" customFormat="1" ht="15" customHeight="1">
      <c r="B685" s="40"/>
      <c r="C685" s="191" t="s">
        <v>1276</v>
      </c>
      <c r="D685" s="191" t="s">
        <v>157</v>
      </c>
      <c r="E685" s="192" t="s">
        <v>1277</v>
      </c>
      <c r="F685" s="193" t="s">
        <v>1278</v>
      </c>
      <c r="G685" s="194" t="s">
        <v>160</v>
      </c>
      <c r="H685" s="195">
        <v>1.038</v>
      </c>
      <c r="I685" s="196"/>
      <c r="J685" s="197">
        <f>ROUND(I685*H685,2)</f>
        <v>0</v>
      </c>
      <c r="K685" s="193" t="s">
        <v>161</v>
      </c>
      <c r="L685" s="60"/>
      <c r="M685" s="198" t="s">
        <v>21</v>
      </c>
      <c r="N685" s="199" t="s">
        <v>46</v>
      </c>
      <c r="O685" s="41"/>
      <c r="P685" s="200">
        <f>O685*H685</f>
        <v>0</v>
      </c>
      <c r="Q685" s="200">
        <v>1.3999999999999999E-4</v>
      </c>
      <c r="R685" s="200">
        <f>Q685*H685</f>
        <v>1.4532E-4</v>
      </c>
      <c r="S685" s="200">
        <v>0</v>
      </c>
      <c r="T685" s="201">
        <f>S685*H685</f>
        <v>0</v>
      </c>
      <c r="AR685" s="23" t="s">
        <v>241</v>
      </c>
      <c r="AT685" s="23" t="s">
        <v>157</v>
      </c>
      <c r="AU685" s="23" t="s">
        <v>85</v>
      </c>
      <c r="AY685" s="23" t="s">
        <v>154</v>
      </c>
      <c r="BE685" s="202">
        <f>IF(N685="základní",J685,0)</f>
        <v>0</v>
      </c>
      <c r="BF685" s="202">
        <f>IF(N685="snížená",J685,0)</f>
        <v>0</v>
      </c>
      <c r="BG685" s="202">
        <f>IF(N685="zákl. přenesená",J685,0)</f>
        <v>0</v>
      </c>
      <c r="BH685" s="202">
        <f>IF(N685="sníž. přenesená",J685,0)</f>
        <v>0</v>
      </c>
      <c r="BI685" s="202">
        <f>IF(N685="nulová",J685,0)</f>
        <v>0</v>
      </c>
      <c r="BJ685" s="23" t="s">
        <v>83</v>
      </c>
      <c r="BK685" s="202">
        <f>ROUND(I685*H685,2)</f>
        <v>0</v>
      </c>
      <c r="BL685" s="23" t="s">
        <v>241</v>
      </c>
      <c r="BM685" s="23" t="s">
        <v>1279</v>
      </c>
    </row>
    <row r="686" spans="2:65" s="11" customFormat="1">
      <c r="B686" s="203"/>
      <c r="C686" s="204"/>
      <c r="D686" s="205" t="s">
        <v>164</v>
      </c>
      <c r="E686" s="206" t="s">
        <v>21</v>
      </c>
      <c r="F686" s="207" t="s">
        <v>1280</v>
      </c>
      <c r="G686" s="204"/>
      <c r="H686" s="208">
        <v>1.038</v>
      </c>
      <c r="I686" s="209"/>
      <c r="J686" s="204"/>
      <c r="K686" s="204"/>
      <c r="L686" s="210"/>
      <c r="M686" s="211"/>
      <c r="N686" s="212"/>
      <c r="O686" s="212"/>
      <c r="P686" s="212"/>
      <c r="Q686" s="212"/>
      <c r="R686" s="212"/>
      <c r="S686" s="212"/>
      <c r="T686" s="213"/>
      <c r="AT686" s="214" t="s">
        <v>164</v>
      </c>
      <c r="AU686" s="214" t="s">
        <v>85</v>
      </c>
      <c r="AV686" s="11" t="s">
        <v>85</v>
      </c>
      <c r="AW686" s="11" t="s">
        <v>38</v>
      </c>
      <c r="AX686" s="11" t="s">
        <v>83</v>
      </c>
      <c r="AY686" s="214" t="s">
        <v>154</v>
      </c>
    </row>
    <row r="687" spans="2:65" s="1" customFormat="1" ht="23.85" customHeight="1">
      <c r="B687" s="40"/>
      <c r="C687" s="191" t="s">
        <v>1281</v>
      </c>
      <c r="D687" s="191" t="s">
        <v>157</v>
      </c>
      <c r="E687" s="192" t="s">
        <v>1282</v>
      </c>
      <c r="F687" s="193" t="s">
        <v>1283</v>
      </c>
      <c r="G687" s="194" t="s">
        <v>160</v>
      </c>
      <c r="H687" s="195">
        <v>1.038</v>
      </c>
      <c r="I687" s="196"/>
      <c r="J687" s="197">
        <f>ROUND(I687*H687,2)</f>
        <v>0</v>
      </c>
      <c r="K687" s="193" t="s">
        <v>161</v>
      </c>
      <c r="L687" s="60"/>
      <c r="M687" s="198" t="s">
        <v>21</v>
      </c>
      <c r="N687" s="199" t="s">
        <v>46</v>
      </c>
      <c r="O687" s="41"/>
      <c r="P687" s="200">
        <f>O687*H687</f>
        <v>0</v>
      </c>
      <c r="Q687" s="200">
        <v>1.2E-4</v>
      </c>
      <c r="R687" s="200">
        <f>Q687*H687</f>
        <v>1.2456000000000001E-4</v>
      </c>
      <c r="S687" s="200">
        <v>0</v>
      </c>
      <c r="T687" s="201">
        <f>S687*H687</f>
        <v>0</v>
      </c>
      <c r="AR687" s="23" t="s">
        <v>241</v>
      </c>
      <c r="AT687" s="23" t="s">
        <v>157</v>
      </c>
      <c r="AU687" s="23" t="s">
        <v>85</v>
      </c>
      <c r="AY687" s="23" t="s">
        <v>154</v>
      </c>
      <c r="BE687" s="202">
        <f>IF(N687="základní",J687,0)</f>
        <v>0</v>
      </c>
      <c r="BF687" s="202">
        <f>IF(N687="snížená",J687,0)</f>
        <v>0</v>
      </c>
      <c r="BG687" s="202">
        <f>IF(N687="zákl. přenesená",J687,0)</f>
        <v>0</v>
      </c>
      <c r="BH687" s="202">
        <f>IF(N687="sníž. přenesená",J687,0)</f>
        <v>0</v>
      </c>
      <c r="BI687" s="202">
        <f>IF(N687="nulová",J687,0)</f>
        <v>0</v>
      </c>
      <c r="BJ687" s="23" t="s">
        <v>83</v>
      </c>
      <c r="BK687" s="202">
        <f>ROUND(I687*H687,2)</f>
        <v>0</v>
      </c>
      <c r="BL687" s="23" t="s">
        <v>241</v>
      </c>
      <c r="BM687" s="23" t="s">
        <v>1284</v>
      </c>
    </row>
    <row r="688" spans="2:65" s="1" customFormat="1" ht="23.85" customHeight="1">
      <c r="B688" s="40"/>
      <c r="C688" s="191" t="s">
        <v>1285</v>
      </c>
      <c r="D688" s="191" t="s">
        <v>157</v>
      </c>
      <c r="E688" s="192" t="s">
        <v>1286</v>
      </c>
      <c r="F688" s="193" t="s">
        <v>1287</v>
      </c>
      <c r="G688" s="194" t="s">
        <v>160</v>
      </c>
      <c r="H688" s="195">
        <v>1.038</v>
      </c>
      <c r="I688" s="196"/>
      <c r="J688" s="197">
        <f>ROUND(I688*H688,2)</f>
        <v>0</v>
      </c>
      <c r="K688" s="193" t="s">
        <v>161</v>
      </c>
      <c r="L688" s="60"/>
      <c r="M688" s="198" t="s">
        <v>21</v>
      </c>
      <c r="N688" s="199" t="s">
        <v>46</v>
      </c>
      <c r="O688" s="41"/>
      <c r="P688" s="200">
        <f>O688*H688</f>
        <v>0</v>
      </c>
      <c r="Q688" s="200">
        <v>1.2E-4</v>
      </c>
      <c r="R688" s="200">
        <f>Q688*H688</f>
        <v>1.2456000000000001E-4</v>
      </c>
      <c r="S688" s="200">
        <v>0</v>
      </c>
      <c r="T688" s="201">
        <f>S688*H688</f>
        <v>0</v>
      </c>
      <c r="AR688" s="23" t="s">
        <v>241</v>
      </c>
      <c r="AT688" s="23" t="s">
        <v>157</v>
      </c>
      <c r="AU688" s="23" t="s">
        <v>85</v>
      </c>
      <c r="AY688" s="23" t="s">
        <v>154</v>
      </c>
      <c r="BE688" s="202">
        <f>IF(N688="základní",J688,0)</f>
        <v>0</v>
      </c>
      <c r="BF688" s="202">
        <f>IF(N688="snížená",J688,0)</f>
        <v>0</v>
      </c>
      <c r="BG688" s="202">
        <f>IF(N688="zákl. přenesená",J688,0)</f>
        <v>0</v>
      </c>
      <c r="BH688" s="202">
        <f>IF(N688="sníž. přenesená",J688,0)</f>
        <v>0</v>
      </c>
      <c r="BI688" s="202">
        <f>IF(N688="nulová",J688,0)</f>
        <v>0</v>
      </c>
      <c r="BJ688" s="23" t="s">
        <v>83</v>
      </c>
      <c r="BK688" s="202">
        <f>ROUND(I688*H688,2)</f>
        <v>0</v>
      </c>
      <c r="BL688" s="23" t="s">
        <v>241</v>
      </c>
      <c r="BM688" s="23" t="s">
        <v>1288</v>
      </c>
    </row>
    <row r="689" spans="2:65" s="10" customFormat="1" ht="29.85" customHeight="1">
      <c r="B689" s="175"/>
      <c r="C689" s="176"/>
      <c r="D689" s="177" t="s">
        <v>74</v>
      </c>
      <c r="E689" s="189" t="s">
        <v>1289</v>
      </c>
      <c r="F689" s="189" t="s">
        <v>1290</v>
      </c>
      <c r="G689" s="176"/>
      <c r="H689" s="176"/>
      <c r="I689" s="179"/>
      <c r="J689" s="190">
        <f>BK689</f>
        <v>0</v>
      </c>
      <c r="K689" s="176"/>
      <c r="L689" s="181"/>
      <c r="M689" s="182"/>
      <c r="N689" s="183"/>
      <c r="O689" s="183"/>
      <c r="P689" s="184">
        <f>SUM(P690:P696)</f>
        <v>0</v>
      </c>
      <c r="Q689" s="183"/>
      <c r="R689" s="184">
        <f>SUM(R690:R696)</f>
        <v>2.0755799999999998E-2</v>
      </c>
      <c r="S689" s="183"/>
      <c r="T689" s="185">
        <f>SUM(T690:T696)</f>
        <v>0</v>
      </c>
      <c r="AR689" s="186" t="s">
        <v>85</v>
      </c>
      <c r="AT689" s="187" t="s">
        <v>74</v>
      </c>
      <c r="AU689" s="187" t="s">
        <v>83</v>
      </c>
      <c r="AY689" s="186" t="s">
        <v>154</v>
      </c>
      <c r="BK689" s="188">
        <f>SUM(BK690:BK696)</f>
        <v>0</v>
      </c>
    </row>
    <row r="690" spans="2:65" s="1" customFormat="1" ht="35.65" customHeight="1">
      <c r="B690" s="40"/>
      <c r="C690" s="191" t="s">
        <v>1291</v>
      </c>
      <c r="D690" s="191" t="s">
        <v>157</v>
      </c>
      <c r="E690" s="192" t="s">
        <v>1292</v>
      </c>
      <c r="F690" s="193" t="s">
        <v>1293</v>
      </c>
      <c r="G690" s="194" t="s">
        <v>160</v>
      </c>
      <c r="H690" s="195">
        <v>79.83</v>
      </c>
      <c r="I690" s="196"/>
      <c r="J690" s="197">
        <f>ROUND(I690*H690,2)</f>
        <v>0</v>
      </c>
      <c r="K690" s="193" t="s">
        <v>21</v>
      </c>
      <c r="L690" s="60"/>
      <c r="M690" s="198" t="s">
        <v>21</v>
      </c>
      <c r="N690" s="199" t="s">
        <v>46</v>
      </c>
      <c r="O690" s="41"/>
      <c r="P690" s="200">
        <f>O690*H690</f>
        <v>0</v>
      </c>
      <c r="Q690" s="200">
        <v>2.5999999999999998E-4</v>
      </c>
      <c r="R690" s="200">
        <f>Q690*H690</f>
        <v>2.0755799999999998E-2</v>
      </c>
      <c r="S690" s="200">
        <v>0</v>
      </c>
      <c r="T690" s="201">
        <f>S690*H690</f>
        <v>0</v>
      </c>
      <c r="AR690" s="23" t="s">
        <v>241</v>
      </c>
      <c r="AT690" s="23" t="s">
        <v>157</v>
      </c>
      <c r="AU690" s="23" t="s">
        <v>85</v>
      </c>
      <c r="AY690" s="23" t="s">
        <v>154</v>
      </c>
      <c r="BE690" s="202">
        <f>IF(N690="základní",J690,0)</f>
        <v>0</v>
      </c>
      <c r="BF690" s="202">
        <f>IF(N690="snížená",J690,0)</f>
        <v>0</v>
      </c>
      <c r="BG690" s="202">
        <f>IF(N690="zákl. přenesená",J690,0)</f>
        <v>0</v>
      </c>
      <c r="BH690" s="202">
        <f>IF(N690="sníž. přenesená",J690,0)</f>
        <v>0</v>
      </c>
      <c r="BI690" s="202">
        <f>IF(N690="nulová",J690,0)</f>
        <v>0</v>
      </c>
      <c r="BJ690" s="23" t="s">
        <v>83</v>
      </c>
      <c r="BK690" s="202">
        <f>ROUND(I690*H690,2)</f>
        <v>0</v>
      </c>
      <c r="BL690" s="23" t="s">
        <v>241</v>
      </c>
      <c r="BM690" s="23" t="s">
        <v>1294</v>
      </c>
    </row>
    <row r="691" spans="2:65" s="13" customFormat="1">
      <c r="B691" s="226"/>
      <c r="C691" s="227"/>
      <c r="D691" s="205" t="s">
        <v>164</v>
      </c>
      <c r="E691" s="228" t="s">
        <v>21</v>
      </c>
      <c r="F691" s="229" t="s">
        <v>1295</v>
      </c>
      <c r="G691" s="227"/>
      <c r="H691" s="228" t="s">
        <v>21</v>
      </c>
      <c r="I691" s="230"/>
      <c r="J691" s="227"/>
      <c r="K691" s="227"/>
      <c r="L691" s="231"/>
      <c r="M691" s="232"/>
      <c r="N691" s="233"/>
      <c r="O691" s="233"/>
      <c r="P691" s="233"/>
      <c r="Q691" s="233"/>
      <c r="R691" s="233"/>
      <c r="S691" s="233"/>
      <c r="T691" s="234"/>
      <c r="AT691" s="235" t="s">
        <v>164</v>
      </c>
      <c r="AU691" s="235" t="s">
        <v>85</v>
      </c>
      <c r="AV691" s="13" t="s">
        <v>83</v>
      </c>
      <c r="AW691" s="13" t="s">
        <v>38</v>
      </c>
      <c r="AX691" s="13" t="s">
        <v>75</v>
      </c>
      <c r="AY691" s="235" t="s">
        <v>154</v>
      </c>
    </row>
    <row r="692" spans="2:65" s="11" customFormat="1">
      <c r="B692" s="203"/>
      <c r="C692" s="204"/>
      <c r="D692" s="205" t="s">
        <v>164</v>
      </c>
      <c r="E692" s="206" t="s">
        <v>21</v>
      </c>
      <c r="F692" s="207" t="s">
        <v>1296</v>
      </c>
      <c r="G692" s="204"/>
      <c r="H692" s="208">
        <v>15.15</v>
      </c>
      <c r="I692" s="209"/>
      <c r="J692" s="204"/>
      <c r="K692" s="204"/>
      <c r="L692" s="210"/>
      <c r="M692" s="211"/>
      <c r="N692" s="212"/>
      <c r="O692" s="212"/>
      <c r="P692" s="212"/>
      <c r="Q692" s="212"/>
      <c r="R692" s="212"/>
      <c r="S692" s="212"/>
      <c r="T692" s="213"/>
      <c r="AT692" s="214" t="s">
        <v>164</v>
      </c>
      <c r="AU692" s="214" t="s">
        <v>85</v>
      </c>
      <c r="AV692" s="11" t="s">
        <v>85</v>
      </c>
      <c r="AW692" s="11" t="s">
        <v>38</v>
      </c>
      <c r="AX692" s="11" t="s">
        <v>75</v>
      </c>
      <c r="AY692" s="214" t="s">
        <v>154</v>
      </c>
    </row>
    <row r="693" spans="2:65" s="11" customFormat="1">
      <c r="B693" s="203"/>
      <c r="C693" s="204"/>
      <c r="D693" s="205" t="s">
        <v>164</v>
      </c>
      <c r="E693" s="206" t="s">
        <v>21</v>
      </c>
      <c r="F693" s="207" t="s">
        <v>1297</v>
      </c>
      <c r="G693" s="204"/>
      <c r="H693" s="208">
        <v>8.4</v>
      </c>
      <c r="I693" s="209"/>
      <c r="J693" s="204"/>
      <c r="K693" s="204"/>
      <c r="L693" s="210"/>
      <c r="M693" s="211"/>
      <c r="N693" s="212"/>
      <c r="O693" s="212"/>
      <c r="P693" s="212"/>
      <c r="Q693" s="212"/>
      <c r="R693" s="212"/>
      <c r="S693" s="212"/>
      <c r="T693" s="213"/>
      <c r="AT693" s="214" t="s">
        <v>164</v>
      </c>
      <c r="AU693" s="214" t="s">
        <v>85</v>
      </c>
      <c r="AV693" s="11" t="s">
        <v>85</v>
      </c>
      <c r="AW693" s="11" t="s">
        <v>38</v>
      </c>
      <c r="AX693" s="11" t="s">
        <v>75</v>
      </c>
      <c r="AY693" s="214" t="s">
        <v>154</v>
      </c>
    </row>
    <row r="694" spans="2:65" s="11" customFormat="1">
      <c r="B694" s="203"/>
      <c r="C694" s="204"/>
      <c r="D694" s="205" t="s">
        <v>164</v>
      </c>
      <c r="E694" s="206" t="s">
        <v>21</v>
      </c>
      <c r="F694" s="207" t="s">
        <v>1298</v>
      </c>
      <c r="G694" s="204"/>
      <c r="H694" s="208">
        <v>28.14</v>
      </c>
      <c r="I694" s="209"/>
      <c r="J694" s="204"/>
      <c r="K694" s="204"/>
      <c r="L694" s="210"/>
      <c r="M694" s="211"/>
      <c r="N694" s="212"/>
      <c r="O694" s="212"/>
      <c r="P694" s="212"/>
      <c r="Q694" s="212"/>
      <c r="R694" s="212"/>
      <c r="S694" s="212"/>
      <c r="T694" s="213"/>
      <c r="AT694" s="214" t="s">
        <v>164</v>
      </c>
      <c r="AU694" s="214" t="s">
        <v>85</v>
      </c>
      <c r="AV694" s="11" t="s">
        <v>85</v>
      </c>
      <c r="AW694" s="11" t="s">
        <v>38</v>
      </c>
      <c r="AX694" s="11" t="s">
        <v>75</v>
      </c>
      <c r="AY694" s="214" t="s">
        <v>154</v>
      </c>
    </row>
    <row r="695" spans="2:65" s="11" customFormat="1">
      <c r="B695" s="203"/>
      <c r="C695" s="204"/>
      <c r="D695" s="205" t="s">
        <v>164</v>
      </c>
      <c r="E695" s="206" t="s">
        <v>21</v>
      </c>
      <c r="F695" s="207" t="s">
        <v>1299</v>
      </c>
      <c r="G695" s="204"/>
      <c r="H695" s="208">
        <v>28.14</v>
      </c>
      <c r="I695" s="209"/>
      <c r="J695" s="204"/>
      <c r="K695" s="204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164</v>
      </c>
      <c r="AU695" s="214" t="s">
        <v>85</v>
      </c>
      <c r="AV695" s="11" t="s">
        <v>85</v>
      </c>
      <c r="AW695" s="11" t="s">
        <v>38</v>
      </c>
      <c r="AX695" s="11" t="s">
        <v>75</v>
      </c>
      <c r="AY695" s="214" t="s">
        <v>154</v>
      </c>
    </row>
    <row r="696" spans="2:65" s="12" customFormat="1">
      <c r="B696" s="215"/>
      <c r="C696" s="216"/>
      <c r="D696" s="205" t="s">
        <v>164</v>
      </c>
      <c r="E696" s="217" t="s">
        <v>21</v>
      </c>
      <c r="F696" s="218" t="s">
        <v>167</v>
      </c>
      <c r="G696" s="216"/>
      <c r="H696" s="219">
        <v>79.83</v>
      </c>
      <c r="I696" s="220"/>
      <c r="J696" s="216"/>
      <c r="K696" s="216"/>
      <c r="L696" s="221"/>
      <c r="M696" s="222"/>
      <c r="N696" s="223"/>
      <c r="O696" s="223"/>
      <c r="P696" s="223"/>
      <c r="Q696" s="223"/>
      <c r="R696" s="223"/>
      <c r="S696" s="223"/>
      <c r="T696" s="224"/>
      <c r="AT696" s="225" t="s">
        <v>164</v>
      </c>
      <c r="AU696" s="225" t="s">
        <v>85</v>
      </c>
      <c r="AV696" s="12" t="s">
        <v>162</v>
      </c>
      <c r="AW696" s="12" t="s">
        <v>38</v>
      </c>
      <c r="AX696" s="12" t="s">
        <v>83</v>
      </c>
      <c r="AY696" s="225" t="s">
        <v>154</v>
      </c>
    </row>
    <row r="697" spans="2:65" s="10" customFormat="1" ht="37.5" customHeight="1">
      <c r="B697" s="175"/>
      <c r="C697" s="176"/>
      <c r="D697" s="177" t="s">
        <v>74</v>
      </c>
      <c r="E697" s="178" t="s">
        <v>332</v>
      </c>
      <c r="F697" s="178" t="s">
        <v>1300</v>
      </c>
      <c r="G697" s="176"/>
      <c r="H697" s="176"/>
      <c r="I697" s="179"/>
      <c r="J697" s="180">
        <f>BK697</f>
        <v>0</v>
      </c>
      <c r="K697" s="176"/>
      <c r="L697" s="181"/>
      <c r="M697" s="182"/>
      <c r="N697" s="183"/>
      <c r="O697" s="183"/>
      <c r="P697" s="184">
        <f>P698+P700</f>
        <v>0</v>
      </c>
      <c r="Q697" s="183"/>
      <c r="R697" s="184">
        <f>R698+R700</f>
        <v>0</v>
      </c>
      <c r="S697" s="183"/>
      <c r="T697" s="185">
        <f>T698+T700</f>
        <v>0</v>
      </c>
      <c r="AR697" s="186" t="s">
        <v>171</v>
      </c>
      <c r="AT697" s="187" t="s">
        <v>74</v>
      </c>
      <c r="AU697" s="187" t="s">
        <v>75</v>
      </c>
      <c r="AY697" s="186" t="s">
        <v>154</v>
      </c>
      <c r="BK697" s="188">
        <f>BK698+BK700</f>
        <v>0</v>
      </c>
    </row>
    <row r="698" spans="2:65" s="10" customFormat="1" ht="19.899999999999999" customHeight="1">
      <c r="B698" s="175"/>
      <c r="C698" s="176"/>
      <c r="D698" s="177" t="s">
        <v>74</v>
      </c>
      <c r="E698" s="189" t="s">
        <v>1301</v>
      </c>
      <c r="F698" s="189" t="s">
        <v>1302</v>
      </c>
      <c r="G698" s="176"/>
      <c r="H698" s="176"/>
      <c r="I698" s="179"/>
      <c r="J698" s="190">
        <f>BK698</f>
        <v>0</v>
      </c>
      <c r="K698" s="176"/>
      <c r="L698" s="181"/>
      <c r="M698" s="182"/>
      <c r="N698" s="183"/>
      <c r="O698" s="183"/>
      <c r="P698" s="184">
        <f>P699</f>
        <v>0</v>
      </c>
      <c r="Q698" s="183"/>
      <c r="R698" s="184">
        <f>R699</f>
        <v>0</v>
      </c>
      <c r="S698" s="183"/>
      <c r="T698" s="185">
        <f>T699</f>
        <v>0</v>
      </c>
      <c r="AR698" s="186" t="s">
        <v>171</v>
      </c>
      <c r="AT698" s="187" t="s">
        <v>74</v>
      </c>
      <c r="AU698" s="187" t="s">
        <v>83</v>
      </c>
      <c r="AY698" s="186" t="s">
        <v>154</v>
      </c>
      <c r="BK698" s="188">
        <f>BK699</f>
        <v>0</v>
      </c>
    </row>
    <row r="699" spans="2:65" s="1" customFormat="1" ht="23.85" customHeight="1">
      <c r="B699" s="40"/>
      <c r="C699" s="191" t="s">
        <v>1303</v>
      </c>
      <c r="D699" s="191" t="s">
        <v>157</v>
      </c>
      <c r="E699" s="192" t="s">
        <v>1304</v>
      </c>
      <c r="F699" s="193" t="s">
        <v>1305</v>
      </c>
      <c r="G699" s="194" t="s">
        <v>672</v>
      </c>
      <c r="H699" s="195">
        <v>1</v>
      </c>
      <c r="I699" s="196"/>
      <c r="J699" s="197">
        <f>ROUND(I699*H699,2)</f>
        <v>0</v>
      </c>
      <c r="K699" s="193" t="s">
        <v>21</v>
      </c>
      <c r="L699" s="60"/>
      <c r="M699" s="198" t="s">
        <v>21</v>
      </c>
      <c r="N699" s="199" t="s">
        <v>46</v>
      </c>
      <c r="O699" s="41"/>
      <c r="P699" s="200">
        <f>O699*H699</f>
        <v>0</v>
      </c>
      <c r="Q699" s="200">
        <v>0</v>
      </c>
      <c r="R699" s="200">
        <f>Q699*H699</f>
        <v>0</v>
      </c>
      <c r="S699" s="200">
        <v>0</v>
      </c>
      <c r="T699" s="201">
        <f>S699*H699</f>
        <v>0</v>
      </c>
      <c r="AR699" s="23" t="s">
        <v>501</v>
      </c>
      <c r="AT699" s="23" t="s">
        <v>157</v>
      </c>
      <c r="AU699" s="23" t="s">
        <v>85</v>
      </c>
      <c r="AY699" s="23" t="s">
        <v>154</v>
      </c>
      <c r="BE699" s="202">
        <f>IF(N699="základní",J699,0)</f>
        <v>0</v>
      </c>
      <c r="BF699" s="202">
        <f>IF(N699="snížená",J699,0)</f>
        <v>0</v>
      </c>
      <c r="BG699" s="202">
        <f>IF(N699="zákl. přenesená",J699,0)</f>
        <v>0</v>
      </c>
      <c r="BH699" s="202">
        <f>IF(N699="sníž. přenesená",J699,0)</f>
        <v>0</v>
      </c>
      <c r="BI699" s="202">
        <f>IF(N699="nulová",J699,0)</f>
        <v>0</v>
      </c>
      <c r="BJ699" s="23" t="s">
        <v>83</v>
      </c>
      <c r="BK699" s="202">
        <f>ROUND(I699*H699,2)</f>
        <v>0</v>
      </c>
      <c r="BL699" s="23" t="s">
        <v>501</v>
      </c>
      <c r="BM699" s="23" t="s">
        <v>1306</v>
      </c>
    </row>
    <row r="700" spans="2:65" s="10" customFormat="1" ht="29.85" customHeight="1">
      <c r="B700" s="175"/>
      <c r="C700" s="176"/>
      <c r="D700" s="177" t="s">
        <v>74</v>
      </c>
      <c r="E700" s="189" t="s">
        <v>1307</v>
      </c>
      <c r="F700" s="189" t="s">
        <v>1308</v>
      </c>
      <c r="G700" s="176"/>
      <c r="H700" s="176"/>
      <c r="I700" s="179"/>
      <c r="J700" s="190">
        <f>BK700</f>
        <v>0</v>
      </c>
      <c r="K700" s="176"/>
      <c r="L700" s="181"/>
      <c r="M700" s="182"/>
      <c r="N700" s="183"/>
      <c r="O700" s="183"/>
      <c r="P700" s="184">
        <f>SUM(P701:P716)</f>
        <v>0</v>
      </c>
      <c r="Q700" s="183"/>
      <c r="R700" s="184">
        <f>SUM(R701:R716)</f>
        <v>0</v>
      </c>
      <c r="S700" s="183"/>
      <c r="T700" s="185">
        <f>SUM(T701:T716)</f>
        <v>0</v>
      </c>
      <c r="AR700" s="186" t="s">
        <v>171</v>
      </c>
      <c r="AT700" s="187" t="s">
        <v>74</v>
      </c>
      <c r="AU700" s="187" t="s">
        <v>83</v>
      </c>
      <c r="AY700" s="186" t="s">
        <v>154</v>
      </c>
      <c r="BK700" s="188">
        <f>SUM(BK701:BK716)</f>
        <v>0</v>
      </c>
    </row>
    <row r="701" spans="2:65" s="1" customFormat="1" ht="83.25" customHeight="1">
      <c r="B701" s="40"/>
      <c r="C701" s="191" t="s">
        <v>1309</v>
      </c>
      <c r="D701" s="191" t="s">
        <v>157</v>
      </c>
      <c r="E701" s="192" t="s">
        <v>1310</v>
      </c>
      <c r="F701" s="193" t="s">
        <v>1311</v>
      </c>
      <c r="G701" s="194" t="s">
        <v>160</v>
      </c>
      <c r="H701" s="195">
        <v>182.54900000000001</v>
      </c>
      <c r="I701" s="196"/>
      <c r="J701" s="197">
        <f>ROUND(I701*H701,2)</f>
        <v>0</v>
      </c>
      <c r="K701" s="193" t="s">
        <v>21</v>
      </c>
      <c r="L701" s="60"/>
      <c r="M701" s="198" t="s">
        <v>21</v>
      </c>
      <c r="N701" s="199" t="s">
        <v>46</v>
      </c>
      <c r="O701" s="41"/>
      <c r="P701" s="200">
        <f>O701*H701</f>
        <v>0</v>
      </c>
      <c r="Q701" s="200">
        <v>0</v>
      </c>
      <c r="R701" s="200">
        <f>Q701*H701</f>
        <v>0</v>
      </c>
      <c r="S701" s="200">
        <v>0</v>
      </c>
      <c r="T701" s="201">
        <f>S701*H701</f>
        <v>0</v>
      </c>
      <c r="AR701" s="23" t="s">
        <v>501</v>
      </c>
      <c r="AT701" s="23" t="s">
        <v>157</v>
      </c>
      <c r="AU701" s="23" t="s">
        <v>85</v>
      </c>
      <c r="AY701" s="23" t="s">
        <v>154</v>
      </c>
      <c r="BE701" s="202">
        <f>IF(N701="základní",J701,0)</f>
        <v>0</v>
      </c>
      <c r="BF701" s="202">
        <f>IF(N701="snížená",J701,0)</f>
        <v>0</v>
      </c>
      <c r="BG701" s="202">
        <f>IF(N701="zákl. přenesená",J701,0)</f>
        <v>0</v>
      </c>
      <c r="BH701" s="202">
        <f>IF(N701="sníž. přenesená",J701,0)</f>
        <v>0</v>
      </c>
      <c r="BI701" s="202">
        <f>IF(N701="nulová",J701,0)</f>
        <v>0</v>
      </c>
      <c r="BJ701" s="23" t="s">
        <v>83</v>
      </c>
      <c r="BK701" s="202">
        <f>ROUND(I701*H701,2)</f>
        <v>0</v>
      </c>
      <c r="BL701" s="23" t="s">
        <v>501</v>
      </c>
      <c r="BM701" s="23" t="s">
        <v>1312</v>
      </c>
    </row>
    <row r="702" spans="2:65" s="13" customFormat="1">
      <c r="B702" s="226"/>
      <c r="C702" s="227"/>
      <c r="D702" s="205" t="s">
        <v>164</v>
      </c>
      <c r="E702" s="228" t="s">
        <v>21</v>
      </c>
      <c r="F702" s="229" t="s">
        <v>1313</v>
      </c>
      <c r="G702" s="227"/>
      <c r="H702" s="228" t="s">
        <v>21</v>
      </c>
      <c r="I702" s="230"/>
      <c r="J702" s="227"/>
      <c r="K702" s="227"/>
      <c r="L702" s="231"/>
      <c r="M702" s="232"/>
      <c r="N702" s="233"/>
      <c r="O702" s="233"/>
      <c r="P702" s="233"/>
      <c r="Q702" s="233"/>
      <c r="R702" s="233"/>
      <c r="S702" s="233"/>
      <c r="T702" s="234"/>
      <c r="AT702" s="235" t="s">
        <v>164</v>
      </c>
      <c r="AU702" s="235" t="s">
        <v>85</v>
      </c>
      <c r="AV702" s="13" t="s">
        <v>83</v>
      </c>
      <c r="AW702" s="13" t="s">
        <v>38</v>
      </c>
      <c r="AX702" s="13" t="s">
        <v>75</v>
      </c>
      <c r="AY702" s="235" t="s">
        <v>154</v>
      </c>
    </row>
    <row r="703" spans="2:65" s="11" customFormat="1">
      <c r="B703" s="203"/>
      <c r="C703" s="204"/>
      <c r="D703" s="205" t="s">
        <v>164</v>
      </c>
      <c r="E703" s="206" t="s">
        <v>21</v>
      </c>
      <c r="F703" s="207" t="s">
        <v>1314</v>
      </c>
      <c r="G703" s="204"/>
      <c r="H703" s="208">
        <v>75.593999999999994</v>
      </c>
      <c r="I703" s="209"/>
      <c r="J703" s="204"/>
      <c r="K703" s="204"/>
      <c r="L703" s="210"/>
      <c r="M703" s="211"/>
      <c r="N703" s="212"/>
      <c r="O703" s="212"/>
      <c r="P703" s="212"/>
      <c r="Q703" s="212"/>
      <c r="R703" s="212"/>
      <c r="S703" s="212"/>
      <c r="T703" s="213"/>
      <c r="AT703" s="214" t="s">
        <v>164</v>
      </c>
      <c r="AU703" s="214" t="s">
        <v>85</v>
      </c>
      <c r="AV703" s="11" t="s">
        <v>85</v>
      </c>
      <c r="AW703" s="11" t="s">
        <v>38</v>
      </c>
      <c r="AX703" s="11" t="s">
        <v>75</v>
      </c>
      <c r="AY703" s="214" t="s">
        <v>154</v>
      </c>
    </row>
    <row r="704" spans="2:65" s="11" customFormat="1">
      <c r="B704" s="203"/>
      <c r="C704" s="204"/>
      <c r="D704" s="205" t="s">
        <v>164</v>
      </c>
      <c r="E704" s="206" t="s">
        <v>21</v>
      </c>
      <c r="F704" s="207" t="s">
        <v>1315</v>
      </c>
      <c r="G704" s="204"/>
      <c r="H704" s="208">
        <v>65.721000000000004</v>
      </c>
      <c r="I704" s="209"/>
      <c r="J704" s="204"/>
      <c r="K704" s="204"/>
      <c r="L704" s="210"/>
      <c r="M704" s="211"/>
      <c r="N704" s="212"/>
      <c r="O704" s="212"/>
      <c r="P704" s="212"/>
      <c r="Q704" s="212"/>
      <c r="R704" s="212"/>
      <c r="S704" s="212"/>
      <c r="T704" s="213"/>
      <c r="AT704" s="214" t="s">
        <v>164</v>
      </c>
      <c r="AU704" s="214" t="s">
        <v>85</v>
      </c>
      <c r="AV704" s="11" t="s">
        <v>85</v>
      </c>
      <c r="AW704" s="11" t="s">
        <v>38</v>
      </c>
      <c r="AX704" s="11" t="s">
        <v>75</v>
      </c>
      <c r="AY704" s="214" t="s">
        <v>154</v>
      </c>
    </row>
    <row r="705" spans="2:65" s="13" customFormat="1">
      <c r="B705" s="226"/>
      <c r="C705" s="227"/>
      <c r="D705" s="205" t="s">
        <v>164</v>
      </c>
      <c r="E705" s="228" t="s">
        <v>21</v>
      </c>
      <c r="F705" s="229" t="s">
        <v>1316</v>
      </c>
      <c r="G705" s="227"/>
      <c r="H705" s="228" t="s">
        <v>21</v>
      </c>
      <c r="I705" s="230"/>
      <c r="J705" s="227"/>
      <c r="K705" s="227"/>
      <c r="L705" s="231"/>
      <c r="M705" s="232"/>
      <c r="N705" s="233"/>
      <c r="O705" s="233"/>
      <c r="P705" s="233"/>
      <c r="Q705" s="233"/>
      <c r="R705" s="233"/>
      <c r="S705" s="233"/>
      <c r="T705" s="234"/>
      <c r="AT705" s="235" t="s">
        <v>164</v>
      </c>
      <c r="AU705" s="235" t="s">
        <v>85</v>
      </c>
      <c r="AV705" s="13" t="s">
        <v>83</v>
      </c>
      <c r="AW705" s="13" t="s">
        <v>38</v>
      </c>
      <c r="AX705" s="13" t="s">
        <v>75</v>
      </c>
      <c r="AY705" s="235" t="s">
        <v>154</v>
      </c>
    </row>
    <row r="706" spans="2:65" s="11" customFormat="1">
      <c r="B706" s="203"/>
      <c r="C706" s="204"/>
      <c r="D706" s="205" t="s">
        <v>164</v>
      </c>
      <c r="E706" s="206" t="s">
        <v>21</v>
      </c>
      <c r="F706" s="207" t="s">
        <v>1317</v>
      </c>
      <c r="G706" s="204"/>
      <c r="H706" s="208">
        <v>15.286</v>
      </c>
      <c r="I706" s="209"/>
      <c r="J706" s="204"/>
      <c r="K706" s="204"/>
      <c r="L706" s="210"/>
      <c r="M706" s="211"/>
      <c r="N706" s="212"/>
      <c r="O706" s="212"/>
      <c r="P706" s="212"/>
      <c r="Q706" s="212"/>
      <c r="R706" s="212"/>
      <c r="S706" s="212"/>
      <c r="T706" s="213"/>
      <c r="AT706" s="214" t="s">
        <v>164</v>
      </c>
      <c r="AU706" s="214" t="s">
        <v>85</v>
      </c>
      <c r="AV706" s="11" t="s">
        <v>85</v>
      </c>
      <c r="AW706" s="11" t="s">
        <v>38</v>
      </c>
      <c r="AX706" s="11" t="s">
        <v>75</v>
      </c>
      <c r="AY706" s="214" t="s">
        <v>154</v>
      </c>
    </row>
    <row r="707" spans="2:65" s="11" customFormat="1">
      <c r="B707" s="203"/>
      <c r="C707" s="204"/>
      <c r="D707" s="205" t="s">
        <v>164</v>
      </c>
      <c r="E707" s="206" t="s">
        <v>21</v>
      </c>
      <c r="F707" s="207" t="s">
        <v>1318</v>
      </c>
      <c r="G707" s="204"/>
      <c r="H707" s="208">
        <v>25.948</v>
      </c>
      <c r="I707" s="209"/>
      <c r="J707" s="204"/>
      <c r="K707" s="204"/>
      <c r="L707" s="210"/>
      <c r="M707" s="211"/>
      <c r="N707" s="212"/>
      <c r="O707" s="212"/>
      <c r="P707" s="212"/>
      <c r="Q707" s="212"/>
      <c r="R707" s="212"/>
      <c r="S707" s="212"/>
      <c r="T707" s="213"/>
      <c r="AT707" s="214" t="s">
        <v>164</v>
      </c>
      <c r="AU707" s="214" t="s">
        <v>85</v>
      </c>
      <c r="AV707" s="11" t="s">
        <v>85</v>
      </c>
      <c r="AW707" s="11" t="s">
        <v>38</v>
      </c>
      <c r="AX707" s="11" t="s">
        <v>75</v>
      </c>
      <c r="AY707" s="214" t="s">
        <v>154</v>
      </c>
    </row>
    <row r="708" spans="2:65" s="12" customFormat="1">
      <c r="B708" s="215"/>
      <c r="C708" s="216"/>
      <c r="D708" s="205" t="s">
        <v>164</v>
      </c>
      <c r="E708" s="217" t="s">
        <v>21</v>
      </c>
      <c r="F708" s="218" t="s">
        <v>167</v>
      </c>
      <c r="G708" s="216"/>
      <c r="H708" s="219">
        <v>182.54900000000001</v>
      </c>
      <c r="I708" s="220"/>
      <c r="J708" s="216"/>
      <c r="K708" s="216"/>
      <c r="L708" s="221"/>
      <c r="M708" s="222"/>
      <c r="N708" s="223"/>
      <c r="O708" s="223"/>
      <c r="P708" s="223"/>
      <c r="Q708" s="223"/>
      <c r="R708" s="223"/>
      <c r="S708" s="223"/>
      <c r="T708" s="224"/>
      <c r="AT708" s="225" t="s">
        <v>164</v>
      </c>
      <c r="AU708" s="225" t="s">
        <v>85</v>
      </c>
      <c r="AV708" s="12" t="s">
        <v>162</v>
      </c>
      <c r="AW708" s="12" t="s">
        <v>38</v>
      </c>
      <c r="AX708" s="12" t="s">
        <v>83</v>
      </c>
      <c r="AY708" s="225" t="s">
        <v>154</v>
      </c>
    </row>
    <row r="709" spans="2:65" s="1" customFormat="1" ht="35.65" customHeight="1">
      <c r="B709" s="40"/>
      <c r="C709" s="191" t="s">
        <v>1319</v>
      </c>
      <c r="D709" s="191" t="s">
        <v>157</v>
      </c>
      <c r="E709" s="192" t="s">
        <v>1320</v>
      </c>
      <c r="F709" s="193" t="s">
        <v>1321</v>
      </c>
      <c r="G709" s="194" t="s">
        <v>160</v>
      </c>
      <c r="H709" s="195">
        <v>131.137</v>
      </c>
      <c r="I709" s="196"/>
      <c r="J709" s="197">
        <f>ROUND(I709*H709,2)</f>
        <v>0</v>
      </c>
      <c r="K709" s="193" t="s">
        <v>21</v>
      </c>
      <c r="L709" s="60"/>
      <c r="M709" s="198" t="s">
        <v>21</v>
      </c>
      <c r="N709" s="199" t="s">
        <v>46</v>
      </c>
      <c r="O709" s="41"/>
      <c r="P709" s="200">
        <f>O709*H709</f>
        <v>0</v>
      </c>
      <c r="Q709" s="200">
        <v>0</v>
      </c>
      <c r="R709" s="200">
        <f>Q709*H709</f>
        <v>0</v>
      </c>
      <c r="S709" s="200">
        <v>0</v>
      </c>
      <c r="T709" s="201">
        <f>S709*H709</f>
        <v>0</v>
      </c>
      <c r="AR709" s="23" t="s">
        <v>501</v>
      </c>
      <c r="AT709" s="23" t="s">
        <v>157</v>
      </c>
      <c r="AU709" s="23" t="s">
        <v>85</v>
      </c>
      <c r="AY709" s="23" t="s">
        <v>154</v>
      </c>
      <c r="BE709" s="202">
        <f>IF(N709="základní",J709,0)</f>
        <v>0</v>
      </c>
      <c r="BF709" s="202">
        <f>IF(N709="snížená",J709,0)</f>
        <v>0</v>
      </c>
      <c r="BG709" s="202">
        <f>IF(N709="zákl. přenesená",J709,0)</f>
        <v>0</v>
      </c>
      <c r="BH709" s="202">
        <f>IF(N709="sníž. přenesená",J709,0)</f>
        <v>0</v>
      </c>
      <c r="BI709" s="202">
        <f>IF(N709="nulová",J709,0)</f>
        <v>0</v>
      </c>
      <c r="BJ709" s="23" t="s">
        <v>83</v>
      </c>
      <c r="BK709" s="202">
        <f>ROUND(I709*H709,2)</f>
        <v>0</v>
      </c>
      <c r="BL709" s="23" t="s">
        <v>501</v>
      </c>
      <c r="BM709" s="23" t="s">
        <v>1322</v>
      </c>
    </row>
    <row r="710" spans="2:65" s="11" customFormat="1" ht="40.5">
      <c r="B710" s="203"/>
      <c r="C710" s="204"/>
      <c r="D710" s="205" t="s">
        <v>164</v>
      </c>
      <c r="E710" s="206" t="s">
        <v>21</v>
      </c>
      <c r="F710" s="207" t="s">
        <v>960</v>
      </c>
      <c r="G710" s="204"/>
      <c r="H710" s="208">
        <v>98.765000000000001</v>
      </c>
      <c r="I710" s="209"/>
      <c r="J710" s="204"/>
      <c r="K710" s="204"/>
      <c r="L710" s="210"/>
      <c r="M710" s="211"/>
      <c r="N710" s="212"/>
      <c r="O710" s="212"/>
      <c r="P710" s="212"/>
      <c r="Q710" s="212"/>
      <c r="R710" s="212"/>
      <c r="S710" s="212"/>
      <c r="T710" s="213"/>
      <c r="AT710" s="214" t="s">
        <v>164</v>
      </c>
      <c r="AU710" s="214" t="s">
        <v>85</v>
      </c>
      <c r="AV710" s="11" t="s">
        <v>85</v>
      </c>
      <c r="AW710" s="11" t="s">
        <v>38</v>
      </c>
      <c r="AX710" s="11" t="s">
        <v>75</v>
      </c>
      <c r="AY710" s="214" t="s">
        <v>154</v>
      </c>
    </row>
    <row r="711" spans="2:65" s="11" customFormat="1">
      <c r="B711" s="203"/>
      <c r="C711" s="204"/>
      <c r="D711" s="205" t="s">
        <v>164</v>
      </c>
      <c r="E711" s="206" t="s">
        <v>21</v>
      </c>
      <c r="F711" s="207" t="s">
        <v>961</v>
      </c>
      <c r="G711" s="204"/>
      <c r="H711" s="208">
        <v>32.372</v>
      </c>
      <c r="I711" s="209"/>
      <c r="J711" s="204"/>
      <c r="K711" s="204"/>
      <c r="L711" s="210"/>
      <c r="M711" s="211"/>
      <c r="N711" s="212"/>
      <c r="O711" s="212"/>
      <c r="P711" s="212"/>
      <c r="Q711" s="212"/>
      <c r="R711" s="212"/>
      <c r="S711" s="212"/>
      <c r="T711" s="213"/>
      <c r="AT711" s="214" t="s">
        <v>164</v>
      </c>
      <c r="AU711" s="214" t="s">
        <v>85</v>
      </c>
      <c r="AV711" s="11" t="s">
        <v>85</v>
      </c>
      <c r="AW711" s="11" t="s">
        <v>38</v>
      </c>
      <c r="AX711" s="11" t="s">
        <v>75</v>
      </c>
      <c r="AY711" s="214" t="s">
        <v>154</v>
      </c>
    </row>
    <row r="712" spans="2:65" s="12" customFormat="1">
      <c r="B712" s="215"/>
      <c r="C712" s="216"/>
      <c r="D712" s="205" t="s">
        <v>164</v>
      </c>
      <c r="E712" s="217" t="s">
        <v>21</v>
      </c>
      <c r="F712" s="218" t="s">
        <v>167</v>
      </c>
      <c r="G712" s="216"/>
      <c r="H712" s="219">
        <v>131.137</v>
      </c>
      <c r="I712" s="220"/>
      <c r="J712" s="216"/>
      <c r="K712" s="216"/>
      <c r="L712" s="221"/>
      <c r="M712" s="222"/>
      <c r="N712" s="223"/>
      <c r="O712" s="223"/>
      <c r="P712" s="223"/>
      <c r="Q712" s="223"/>
      <c r="R712" s="223"/>
      <c r="S712" s="223"/>
      <c r="T712" s="224"/>
      <c r="AT712" s="225" t="s">
        <v>164</v>
      </c>
      <c r="AU712" s="225" t="s">
        <v>85</v>
      </c>
      <c r="AV712" s="12" t="s">
        <v>162</v>
      </c>
      <c r="AW712" s="12" t="s">
        <v>38</v>
      </c>
      <c r="AX712" s="12" t="s">
        <v>83</v>
      </c>
      <c r="AY712" s="225" t="s">
        <v>154</v>
      </c>
    </row>
    <row r="713" spans="2:65" s="1" customFormat="1" ht="35.65" customHeight="1">
      <c r="B713" s="40"/>
      <c r="C713" s="191" t="s">
        <v>1323</v>
      </c>
      <c r="D713" s="191" t="s">
        <v>157</v>
      </c>
      <c r="E713" s="192" t="s">
        <v>1324</v>
      </c>
      <c r="F713" s="193" t="s">
        <v>1325</v>
      </c>
      <c r="G713" s="194" t="s">
        <v>1326</v>
      </c>
      <c r="H713" s="195">
        <v>5500</v>
      </c>
      <c r="I713" s="196"/>
      <c r="J713" s="197">
        <f>ROUND(I713*H713,2)</f>
        <v>0</v>
      </c>
      <c r="K713" s="193" t="s">
        <v>21</v>
      </c>
      <c r="L713" s="60"/>
      <c r="M713" s="198" t="s">
        <v>21</v>
      </c>
      <c r="N713" s="199" t="s">
        <v>46</v>
      </c>
      <c r="O713" s="41"/>
      <c r="P713" s="200">
        <f>O713*H713</f>
        <v>0</v>
      </c>
      <c r="Q713" s="200">
        <v>0</v>
      </c>
      <c r="R713" s="200">
        <f>Q713*H713</f>
        <v>0</v>
      </c>
      <c r="S713" s="200">
        <v>0</v>
      </c>
      <c r="T713" s="201">
        <f>S713*H713</f>
        <v>0</v>
      </c>
      <c r="AR713" s="23" t="s">
        <v>501</v>
      </c>
      <c r="AT713" s="23" t="s">
        <v>157</v>
      </c>
      <c r="AU713" s="23" t="s">
        <v>85</v>
      </c>
      <c r="AY713" s="23" t="s">
        <v>154</v>
      </c>
      <c r="BE713" s="202">
        <f>IF(N713="základní",J713,0)</f>
        <v>0</v>
      </c>
      <c r="BF713" s="202">
        <f>IF(N713="snížená",J713,0)</f>
        <v>0</v>
      </c>
      <c r="BG713" s="202">
        <f>IF(N713="zákl. přenesená",J713,0)</f>
        <v>0</v>
      </c>
      <c r="BH713" s="202">
        <f>IF(N713="sníž. přenesená",J713,0)</f>
        <v>0</v>
      </c>
      <c r="BI713" s="202">
        <f>IF(N713="nulová",J713,0)</f>
        <v>0</v>
      </c>
      <c r="BJ713" s="23" t="s">
        <v>83</v>
      </c>
      <c r="BK713" s="202">
        <f>ROUND(I713*H713,2)</f>
        <v>0</v>
      </c>
      <c r="BL713" s="23" t="s">
        <v>501</v>
      </c>
      <c r="BM713" s="23" t="s">
        <v>1327</v>
      </c>
    </row>
    <row r="714" spans="2:65" s="11" customFormat="1">
      <c r="B714" s="203"/>
      <c r="C714" s="204"/>
      <c r="D714" s="205" t="s">
        <v>164</v>
      </c>
      <c r="E714" s="206" t="s">
        <v>21</v>
      </c>
      <c r="F714" s="207" t="s">
        <v>1328</v>
      </c>
      <c r="G714" s="204"/>
      <c r="H714" s="208">
        <v>5000</v>
      </c>
      <c r="I714" s="209"/>
      <c r="J714" s="204"/>
      <c r="K714" s="204"/>
      <c r="L714" s="210"/>
      <c r="M714" s="211"/>
      <c r="N714" s="212"/>
      <c r="O714" s="212"/>
      <c r="P714" s="212"/>
      <c r="Q714" s="212"/>
      <c r="R714" s="212"/>
      <c r="S714" s="212"/>
      <c r="T714" s="213"/>
      <c r="AT714" s="214" t="s">
        <v>164</v>
      </c>
      <c r="AU714" s="214" t="s">
        <v>85</v>
      </c>
      <c r="AV714" s="11" t="s">
        <v>85</v>
      </c>
      <c r="AW714" s="11" t="s">
        <v>38</v>
      </c>
      <c r="AX714" s="11" t="s">
        <v>75</v>
      </c>
      <c r="AY714" s="214" t="s">
        <v>154</v>
      </c>
    </row>
    <row r="715" spans="2:65" s="11" customFormat="1">
      <c r="B715" s="203"/>
      <c r="C715" s="204"/>
      <c r="D715" s="205" t="s">
        <v>164</v>
      </c>
      <c r="E715" s="206" t="s">
        <v>21</v>
      </c>
      <c r="F715" s="207" t="s">
        <v>1329</v>
      </c>
      <c r="G715" s="204"/>
      <c r="H715" s="208">
        <v>500</v>
      </c>
      <c r="I715" s="209"/>
      <c r="J715" s="204"/>
      <c r="K715" s="204"/>
      <c r="L715" s="210"/>
      <c r="M715" s="211"/>
      <c r="N715" s="212"/>
      <c r="O715" s="212"/>
      <c r="P715" s="212"/>
      <c r="Q715" s="212"/>
      <c r="R715" s="212"/>
      <c r="S715" s="212"/>
      <c r="T715" s="213"/>
      <c r="AT715" s="214" t="s">
        <v>164</v>
      </c>
      <c r="AU715" s="214" t="s">
        <v>85</v>
      </c>
      <c r="AV715" s="11" t="s">
        <v>85</v>
      </c>
      <c r="AW715" s="11" t="s">
        <v>38</v>
      </c>
      <c r="AX715" s="11" t="s">
        <v>75</v>
      </c>
      <c r="AY715" s="214" t="s">
        <v>154</v>
      </c>
    </row>
    <row r="716" spans="2:65" s="12" customFormat="1">
      <c r="B716" s="215"/>
      <c r="C716" s="216"/>
      <c r="D716" s="205" t="s">
        <v>164</v>
      </c>
      <c r="E716" s="217" t="s">
        <v>21</v>
      </c>
      <c r="F716" s="218" t="s">
        <v>167</v>
      </c>
      <c r="G716" s="216"/>
      <c r="H716" s="219">
        <v>5500</v>
      </c>
      <c r="I716" s="220"/>
      <c r="J716" s="216"/>
      <c r="K716" s="216"/>
      <c r="L716" s="221"/>
      <c r="M716" s="222"/>
      <c r="N716" s="223"/>
      <c r="O716" s="223"/>
      <c r="P716" s="223"/>
      <c r="Q716" s="223"/>
      <c r="R716" s="223"/>
      <c r="S716" s="223"/>
      <c r="T716" s="224"/>
      <c r="AT716" s="225" t="s">
        <v>164</v>
      </c>
      <c r="AU716" s="225" t="s">
        <v>85</v>
      </c>
      <c r="AV716" s="12" t="s">
        <v>162</v>
      </c>
      <c r="AW716" s="12" t="s">
        <v>38</v>
      </c>
      <c r="AX716" s="12" t="s">
        <v>83</v>
      </c>
      <c r="AY716" s="225" t="s">
        <v>154</v>
      </c>
    </row>
    <row r="717" spans="2:65" s="10" customFormat="1" ht="37.5" customHeight="1">
      <c r="B717" s="175"/>
      <c r="C717" s="176"/>
      <c r="D717" s="177" t="s">
        <v>74</v>
      </c>
      <c r="E717" s="178" t="s">
        <v>1330</v>
      </c>
      <c r="F717" s="178" t="s">
        <v>1331</v>
      </c>
      <c r="G717" s="176"/>
      <c r="H717" s="176"/>
      <c r="I717" s="179"/>
      <c r="J717" s="180">
        <f>BK717</f>
        <v>0</v>
      </c>
      <c r="K717" s="176"/>
      <c r="L717" s="181"/>
      <c r="M717" s="182"/>
      <c r="N717" s="183"/>
      <c r="O717" s="183"/>
      <c r="P717" s="184">
        <f>P718</f>
        <v>0</v>
      </c>
      <c r="Q717" s="183"/>
      <c r="R717" s="184">
        <f>R718</f>
        <v>0</v>
      </c>
      <c r="S717" s="183"/>
      <c r="T717" s="185">
        <f>T718</f>
        <v>0</v>
      </c>
      <c r="AR717" s="186" t="s">
        <v>171</v>
      </c>
      <c r="AT717" s="187" t="s">
        <v>74</v>
      </c>
      <c r="AU717" s="187" t="s">
        <v>75</v>
      </c>
      <c r="AY717" s="186" t="s">
        <v>154</v>
      </c>
      <c r="BK717" s="188">
        <f>BK718</f>
        <v>0</v>
      </c>
    </row>
    <row r="718" spans="2:65" s="1" customFormat="1" ht="15" customHeight="1">
      <c r="B718" s="40"/>
      <c r="C718" s="191" t="s">
        <v>1332</v>
      </c>
      <c r="D718" s="191" t="s">
        <v>157</v>
      </c>
      <c r="E718" s="192" t="s">
        <v>1333</v>
      </c>
      <c r="F718" s="193" t="s">
        <v>1334</v>
      </c>
      <c r="G718" s="194" t="s">
        <v>672</v>
      </c>
      <c r="H718" s="195">
        <v>1</v>
      </c>
      <c r="I718" s="196"/>
      <c r="J718" s="197">
        <f>ROUND(I718*H718,2)</f>
        <v>0</v>
      </c>
      <c r="K718" s="193" t="s">
        <v>21</v>
      </c>
      <c r="L718" s="60"/>
      <c r="M718" s="198" t="s">
        <v>21</v>
      </c>
      <c r="N718" s="246" t="s">
        <v>46</v>
      </c>
      <c r="O718" s="247"/>
      <c r="P718" s="248">
        <f>O718*H718</f>
        <v>0</v>
      </c>
      <c r="Q718" s="248">
        <v>0</v>
      </c>
      <c r="R718" s="248">
        <f>Q718*H718</f>
        <v>0</v>
      </c>
      <c r="S718" s="248">
        <v>0</v>
      </c>
      <c r="T718" s="249">
        <f>S718*H718</f>
        <v>0</v>
      </c>
      <c r="AR718" s="23" t="s">
        <v>1335</v>
      </c>
      <c r="AT718" s="23" t="s">
        <v>157</v>
      </c>
      <c r="AU718" s="23" t="s">
        <v>83</v>
      </c>
      <c r="AY718" s="23" t="s">
        <v>154</v>
      </c>
      <c r="BE718" s="202">
        <f>IF(N718="základní",J718,0)</f>
        <v>0</v>
      </c>
      <c r="BF718" s="202">
        <f>IF(N718="snížená",J718,0)</f>
        <v>0</v>
      </c>
      <c r="BG718" s="202">
        <f>IF(N718="zákl. přenesená",J718,0)</f>
        <v>0</v>
      </c>
      <c r="BH718" s="202">
        <f>IF(N718="sníž. přenesená",J718,0)</f>
        <v>0</v>
      </c>
      <c r="BI718" s="202">
        <f>IF(N718="nulová",J718,0)</f>
        <v>0</v>
      </c>
      <c r="BJ718" s="23" t="s">
        <v>83</v>
      </c>
      <c r="BK718" s="202">
        <f>ROUND(I718*H718,2)</f>
        <v>0</v>
      </c>
      <c r="BL718" s="23" t="s">
        <v>1335</v>
      </c>
      <c r="BM718" s="23" t="s">
        <v>1336</v>
      </c>
    </row>
    <row r="719" spans="2:65" s="1" customFormat="1" ht="6.95" customHeight="1">
      <c r="B719" s="55"/>
      <c r="C719" s="56"/>
      <c r="D719" s="56"/>
      <c r="E719" s="56"/>
      <c r="F719" s="56"/>
      <c r="G719" s="56"/>
      <c r="H719" s="56"/>
      <c r="I719" s="138"/>
      <c r="J719" s="56"/>
      <c r="K719" s="56"/>
      <c r="L719" s="60"/>
    </row>
  </sheetData>
  <sheetProtection algorithmName="SHA-512" hashValue="Oa5XL5rD2ksvd0n8BIpzrlRqbvqhysJs8uyfjO2mtUO7vB0J9mZoX0usvsxv5amw11su9Ol05i1/mOlv8JYz9w==" saltValue="fQn9kHW4V4FR1ReoKUAbi9pH/c2fQ29g64lAJAZLt7b9O3Z0PIg2XYLafpu1Rmt7Wa7vaAhz8UvXzjGNzCxwmQ==" spinCount="100000" sheet="1" objects="1" scenarios="1" formatColumns="0" formatRows="0" autoFilter="0"/>
  <autoFilter ref="C107:K718"/>
  <mergeCells count="10">
    <mergeCell ref="J51:J52"/>
    <mergeCell ref="E98:H98"/>
    <mergeCell ref="E100:H10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showGridLines="0" zoomScale="70" zoomScaleNormal="70" zoomScaleSheetLayoutView="100" workbookViewId="0">
      <pane ySplit="4" topLeftCell="A5" activePane="bottomLeft" state="frozen"/>
      <selection pane="bottomLeft" activeCell="J130" sqref="J130"/>
    </sheetView>
  </sheetViews>
  <sheetFormatPr defaultColWidth="14" defaultRowHeight="15"/>
  <cols>
    <col min="1" max="1" width="12.33203125" style="482" customWidth="1"/>
    <col min="2" max="2" width="15.1640625" style="482" customWidth="1"/>
    <col min="3" max="3" width="74.6640625" style="483" customWidth="1"/>
    <col min="4" max="4" width="11" style="483" customWidth="1"/>
    <col min="5" max="5" width="13.5" style="484" customWidth="1"/>
    <col min="6" max="6" width="17" style="483" customWidth="1"/>
    <col min="7" max="7" width="22.1640625" style="483" customWidth="1"/>
    <col min="8" max="256" width="14" style="391"/>
    <col min="257" max="257" width="12.33203125" style="391" customWidth="1"/>
    <col min="258" max="258" width="15.1640625" style="391" customWidth="1"/>
    <col min="259" max="259" width="74.6640625" style="391" customWidth="1"/>
    <col min="260" max="260" width="11" style="391" customWidth="1"/>
    <col min="261" max="261" width="13.5" style="391" customWidth="1"/>
    <col min="262" max="262" width="17" style="391" customWidth="1"/>
    <col min="263" max="263" width="22.1640625" style="391" customWidth="1"/>
    <col min="264" max="512" width="14" style="391"/>
    <col min="513" max="513" width="12.33203125" style="391" customWidth="1"/>
    <col min="514" max="514" width="15.1640625" style="391" customWidth="1"/>
    <col min="515" max="515" width="74.6640625" style="391" customWidth="1"/>
    <col min="516" max="516" width="11" style="391" customWidth="1"/>
    <col min="517" max="517" width="13.5" style="391" customWidth="1"/>
    <col min="518" max="518" width="17" style="391" customWidth="1"/>
    <col min="519" max="519" width="22.1640625" style="391" customWidth="1"/>
    <col min="520" max="768" width="14" style="391"/>
    <col min="769" max="769" width="12.33203125" style="391" customWidth="1"/>
    <col min="770" max="770" width="15.1640625" style="391" customWidth="1"/>
    <col min="771" max="771" width="74.6640625" style="391" customWidth="1"/>
    <col min="772" max="772" width="11" style="391" customWidth="1"/>
    <col min="773" max="773" width="13.5" style="391" customWidth="1"/>
    <col min="774" max="774" width="17" style="391" customWidth="1"/>
    <col min="775" max="775" width="22.1640625" style="391" customWidth="1"/>
    <col min="776" max="1024" width="14" style="391"/>
    <col min="1025" max="1025" width="12.33203125" style="391" customWidth="1"/>
    <col min="1026" max="1026" width="15.1640625" style="391" customWidth="1"/>
    <col min="1027" max="1027" width="74.6640625" style="391" customWidth="1"/>
    <col min="1028" max="1028" width="11" style="391" customWidth="1"/>
    <col min="1029" max="1029" width="13.5" style="391" customWidth="1"/>
    <col min="1030" max="1030" width="17" style="391" customWidth="1"/>
    <col min="1031" max="1031" width="22.1640625" style="391" customWidth="1"/>
    <col min="1032" max="1280" width="14" style="391"/>
    <col min="1281" max="1281" width="12.33203125" style="391" customWidth="1"/>
    <col min="1282" max="1282" width="15.1640625" style="391" customWidth="1"/>
    <col min="1283" max="1283" width="74.6640625" style="391" customWidth="1"/>
    <col min="1284" max="1284" width="11" style="391" customWidth="1"/>
    <col min="1285" max="1285" width="13.5" style="391" customWidth="1"/>
    <col min="1286" max="1286" width="17" style="391" customWidth="1"/>
    <col min="1287" max="1287" width="22.1640625" style="391" customWidth="1"/>
    <col min="1288" max="1536" width="14" style="391"/>
    <col min="1537" max="1537" width="12.33203125" style="391" customWidth="1"/>
    <col min="1538" max="1538" width="15.1640625" style="391" customWidth="1"/>
    <col min="1539" max="1539" width="74.6640625" style="391" customWidth="1"/>
    <col min="1540" max="1540" width="11" style="391" customWidth="1"/>
    <col min="1541" max="1541" width="13.5" style="391" customWidth="1"/>
    <col min="1542" max="1542" width="17" style="391" customWidth="1"/>
    <col min="1543" max="1543" width="22.1640625" style="391" customWidth="1"/>
    <col min="1544" max="1792" width="14" style="391"/>
    <col min="1793" max="1793" width="12.33203125" style="391" customWidth="1"/>
    <col min="1794" max="1794" width="15.1640625" style="391" customWidth="1"/>
    <col min="1795" max="1795" width="74.6640625" style="391" customWidth="1"/>
    <col min="1796" max="1796" width="11" style="391" customWidth="1"/>
    <col min="1797" max="1797" width="13.5" style="391" customWidth="1"/>
    <col min="1798" max="1798" width="17" style="391" customWidth="1"/>
    <col min="1799" max="1799" width="22.1640625" style="391" customWidth="1"/>
    <col min="1800" max="2048" width="14" style="391"/>
    <col min="2049" max="2049" width="12.33203125" style="391" customWidth="1"/>
    <col min="2050" max="2050" width="15.1640625" style="391" customWidth="1"/>
    <col min="2051" max="2051" width="74.6640625" style="391" customWidth="1"/>
    <col min="2052" max="2052" width="11" style="391" customWidth="1"/>
    <col min="2053" max="2053" width="13.5" style="391" customWidth="1"/>
    <col min="2054" max="2054" width="17" style="391" customWidth="1"/>
    <col min="2055" max="2055" width="22.1640625" style="391" customWidth="1"/>
    <col min="2056" max="2304" width="14" style="391"/>
    <col min="2305" max="2305" width="12.33203125" style="391" customWidth="1"/>
    <col min="2306" max="2306" width="15.1640625" style="391" customWidth="1"/>
    <col min="2307" max="2307" width="74.6640625" style="391" customWidth="1"/>
    <col min="2308" max="2308" width="11" style="391" customWidth="1"/>
    <col min="2309" max="2309" width="13.5" style="391" customWidth="1"/>
    <col min="2310" max="2310" width="17" style="391" customWidth="1"/>
    <col min="2311" max="2311" width="22.1640625" style="391" customWidth="1"/>
    <col min="2312" max="2560" width="14" style="391"/>
    <col min="2561" max="2561" width="12.33203125" style="391" customWidth="1"/>
    <col min="2562" max="2562" width="15.1640625" style="391" customWidth="1"/>
    <col min="2563" max="2563" width="74.6640625" style="391" customWidth="1"/>
    <col min="2564" max="2564" width="11" style="391" customWidth="1"/>
    <col min="2565" max="2565" width="13.5" style="391" customWidth="1"/>
    <col min="2566" max="2566" width="17" style="391" customWidth="1"/>
    <col min="2567" max="2567" width="22.1640625" style="391" customWidth="1"/>
    <col min="2568" max="2816" width="14" style="391"/>
    <col min="2817" max="2817" width="12.33203125" style="391" customWidth="1"/>
    <col min="2818" max="2818" width="15.1640625" style="391" customWidth="1"/>
    <col min="2819" max="2819" width="74.6640625" style="391" customWidth="1"/>
    <col min="2820" max="2820" width="11" style="391" customWidth="1"/>
    <col min="2821" max="2821" width="13.5" style="391" customWidth="1"/>
    <col min="2822" max="2822" width="17" style="391" customWidth="1"/>
    <col min="2823" max="2823" width="22.1640625" style="391" customWidth="1"/>
    <col min="2824" max="3072" width="14" style="391"/>
    <col min="3073" max="3073" width="12.33203125" style="391" customWidth="1"/>
    <col min="3074" max="3074" width="15.1640625" style="391" customWidth="1"/>
    <col min="3075" max="3075" width="74.6640625" style="391" customWidth="1"/>
    <col min="3076" max="3076" width="11" style="391" customWidth="1"/>
    <col min="3077" max="3077" width="13.5" style="391" customWidth="1"/>
    <col min="3078" max="3078" width="17" style="391" customWidth="1"/>
    <col min="3079" max="3079" width="22.1640625" style="391" customWidth="1"/>
    <col min="3080" max="3328" width="14" style="391"/>
    <col min="3329" max="3329" width="12.33203125" style="391" customWidth="1"/>
    <col min="3330" max="3330" width="15.1640625" style="391" customWidth="1"/>
    <col min="3331" max="3331" width="74.6640625" style="391" customWidth="1"/>
    <col min="3332" max="3332" width="11" style="391" customWidth="1"/>
    <col min="3333" max="3333" width="13.5" style="391" customWidth="1"/>
    <col min="3334" max="3334" width="17" style="391" customWidth="1"/>
    <col min="3335" max="3335" width="22.1640625" style="391" customWidth="1"/>
    <col min="3336" max="3584" width="14" style="391"/>
    <col min="3585" max="3585" width="12.33203125" style="391" customWidth="1"/>
    <col min="3586" max="3586" width="15.1640625" style="391" customWidth="1"/>
    <col min="3587" max="3587" width="74.6640625" style="391" customWidth="1"/>
    <col min="3588" max="3588" width="11" style="391" customWidth="1"/>
    <col min="3589" max="3589" width="13.5" style="391" customWidth="1"/>
    <col min="3590" max="3590" width="17" style="391" customWidth="1"/>
    <col min="3591" max="3591" width="22.1640625" style="391" customWidth="1"/>
    <col min="3592" max="3840" width="14" style="391"/>
    <col min="3841" max="3841" width="12.33203125" style="391" customWidth="1"/>
    <col min="3842" max="3842" width="15.1640625" style="391" customWidth="1"/>
    <col min="3843" max="3843" width="74.6640625" style="391" customWidth="1"/>
    <col min="3844" max="3844" width="11" style="391" customWidth="1"/>
    <col min="3845" max="3845" width="13.5" style="391" customWidth="1"/>
    <col min="3846" max="3846" width="17" style="391" customWidth="1"/>
    <col min="3847" max="3847" width="22.1640625" style="391" customWidth="1"/>
    <col min="3848" max="4096" width="14" style="391"/>
    <col min="4097" max="4097" width="12.33203125" style="391" customWidth="1"/>
    <col min="4098" max="4098" width="15.1640625" style="391" customWidth="1"/>
    <col min="4099" max="4099" width="74.6640625" style="391" customWidth="1"/>
    <col min="4100" max="4100" width="11" style="391" customWidth="1"/>
    <col min="4101" max="4101" width="13.5" style="391" customWidth="1"/>
    <col min="4102" max="4102" width="17" style="391" customWidth="1"/>
    <col min="4103" max="4103" width="22.1640625" style="391" customWidth="1"/>
    <col min="4104" max="4352" width="14" style="391"/>
    <col min="4353" max="4353" width="12.33203125" style="391" customWidth="1"/>
    <col min="4354" max="4354" width="15.1640625" style="391" customWidth="1"/>
    <col min="4355" max="4355" width="74.6640625" style="391" customWidth="1"/>
    <col min="4356" max="4356" width="11" style="391" customWidth="1"/>
    <col min="4357" max="4357" width="13.5" style="391" customWidth="1"/>
    <col min="4358" max="4358" width="17" style="391" customWidth="1"/>
    <col min="4359" max="4359" width="22.1640625" style="391" customWidth="1"/>
    <col min="4360" max="4608" width="14" style="391"/>
    <col min="4609" max="4609" width="12.33203125" style="391" customWidth="1"/>
    <col min="4610" max="4610" width="15.1640625" style="391" customWidth="1"/>
    <col min="4611" max="4611" width="74.6640625" style="391" customWidth="1"/>
    <col min="4612" max="4612" width="11" style="391" customWidth="1"/>
    <col min="4613" max="4613" width="13.5" style="391" customWidth="1"/>
    <col min="4614" max="4614" width="17" style="391" customWidth="1"/>
    <col min="4615" max="4615" width="22.1640625" style="391" customWidth="1"/>
    <col min="4616" max="4864" width="14" style="391"/>
    <col min="4865" max="4865" width="12.33203125" style="391" customWidth="1"/>
    <col min="4866" max="4866" width="15.1640625" style="391" customWidth="1"/>
    <col min="4867" max="4867" width="74.6640625" style="391" customWidth="1"/>
    <col min="4868" max="4868" width="11" style="391" customWidth="1"/>
    <col min="4869" max="4869" width="13.5" style="391" customWidth="1"/>
    <col min="4870" max="4870" width="17" style="391" customWidth="1"/>
    <col min="4871" max="4871" width="22.1640625" style="391" customWidth="1"/>
    <col min="4872" max="5120" width="14" style="391"/>
    <col min="5121" max="5121" width="12.33203125" style="391" customWidth="1"/>
    <col min="5122" max="5122" width="15.1640625" style="391" customWidth="1"/>
    <col min="5123" max="5123" width="74.6640625" style="391" customWidth="1"/>
    <col min="5124" max="5124" width="11" style="391" customWidth="1"/>
    <col min="5125" max="5125" width="13.5" style="391" customWidth="1"/>
    <col min="5126" max="5126" width="17" style="391" customWidth="1"/>
    <col min="5127" max="5127" width="22.1640625" style="391" customWidth="1"/>
    <col min="5128" max="5376" width="14" style="391"/>
    <col min="5377" max="5377" width="12.33203125" style="391" customWidth="1"/>
    <col min="5378" max="5378" width="15.1640625" style="391" customWidth="1"/>
    <col min="5379" max="5379" width="74.6640625" style="391" customWidth="1"/>
    <col min="5380" max="5380" width="11" style="391" customWidth="1"/>
    <col min="5381" max="5381" width="13.5" style="391" customWidth="1"/>
    <col min="5382" max="5382" width="17" style="391" customWidth="1"/>
    <col min="5383" max="5383" width="22.1640625" style="391" customWidth="1"/>
    <col min="5384" max="5632" width="14" style="391"/>
    <col min="5633" max="5633" width="12.33203125" style="391" customWidth="1"/>
    <col min="5634" max="5634" width="15.1640625" style="391" customWidth="1"/>
    <col min="5635" max="5635" width="74.6640625" style="391" customWidth="1"/>
    <col min="5636" max="5636" width="11" style="391" customWidth="1"/>
    <col min="5637" max="5637" width="13.5" style="391" customWidth="1"/>
    <col min="5638" max="5638" width="17" style="391" customWidth="1"/>
    <col min="5639" max="5639" width="22.1640625" style="391" customWidth="1"/>
    <col min="5640" max="5888" width="14" style="391"/>
    <col min="5889" max="5889" width="12.33203125" style="391" customWidth="1"/>
    <col min="5890" max="5890" width="15.1640625" style="391" customWidth="1"/>
    <col min="5891" max="5891" width="74.6640625" style="391" customWidth="1"/>
    <col min="5892" max="5892" width="11" style="391" customWidth="1"/>
    <col min="5893" max="5893" width="13.5" style="391" customWidth="1"/>
    <col min="5894" max="5894" width="17" style="391" customWidth="1"/>
    <col min="5895" max="5895" width="22.1640625" style="391" customWidth="1"/>
    <col min="5896" max="6144" width="14" style="391"/>
    <col min="6145" max="6145" width="12.33203125" style="391" customWidth="1"/>
    <col min="6146" max="6146" width="15.1640625" style="391" customWidth="1"/>
    <col min="6147" max="6147" width="74.6640625" style="391" customWidth="1"/>
    <col min="6148" max="6148" width="11" style="391" customWidth="1"/>
    <col min="6149" max="6149" width="13.5" style="391" customWidth="1"/>
    <col min="6150" max="6150" width="17" style="391" customWidth="1"/>
    <col min="6151" max="6151" width="22.1640625" style="391" customWidth="1"/>
    <col min="6152" max="6400" width="14" style="391"/>
    <col min="6401" max="6401" width="12.33203125" style="391" customWidth="1"/>
    <col min="6402" max="6402" width="15.1640625" style="391" customWidth="1"/>
    <col min="6403" max="6403" width="74.6640625" style="391" customWidth="1"/>
    <col min="6404" max="6404" width="11" style="391" customWidth="1"/>
    <col min="6405" max="6405" width="13.5" style="391" customWidth="1"/>
    <col min="6406" max="6406" width="17" style="391" customWidth="1"/>
    <col min="6407" max="6407" width="22.1640625" style="391" customWidth="1"/>
    <col min="6408" max="6656" width="14" style="391"/>
    <col min="6657" max="6657" width="12.33203125" style="391" customWidth="1"/>
    <col min="6658" max="6658" width="15.1640625" style="391" customWidth="1"/>
    <col min="6659" max="6659" width="74.6640625" style="391" customWidth="1"/>
    <col min="6660" max="6660" width="11" style="391" customWidth="1"/>
    <col min="6661" max="6661" width="13.5" style="391" customWidth="1"/>
    <col min="6662" max="6662" width="17" style="391" customWidth="1"/>
    <col min="6663" max="6663" width="22.1640625" style="391" customWidth="1"/>
    <col min="6664" max="6912" width="14" style="391"/>
    <col min="6913" max="6913" width="12.33203125" style="391" customWidth="1"/>
    <col min="6914" max="6914" width="15.1640625" style="391" customWidth="1"/>
    <col min="6915" max="6915" width="74.6640625" style="391" customWidth="1"/>
    <col min="6916" max="6916" width="11" style="391" customWidth="1"/>
    <col min="6917" max="6917" width="13.5" style="391" customWidth="1"/>
    <col min="6918" max="6918" width="17" style="391" customWidth="1"/>
    <col min="6919" max="6919" width="22.1640625" style="391" customWidth="1"/>
    <col min="6920" max="7168" width="14" style="391"/>
    <col min="7169" max="7169" width="12.33203125" style="391" customWidth="1"/>
    <col min="7170" max="7170" width="15.1640625" style="391" customWidth="1"/>
    <col min="7171" max="7171" width="74.6640625" style="391" customWidth="1"/>
    <col min="7172" max="7172" width="11" style="391" customWidth="1"/>
    <col min="7173" max="7173" width="13.5" style="391" customWidth="1"/>
    <col min="7174" max="7174" width="17" style="391" customWidth="1"/>
    <col min="7175" max="7175" width="22.1640625" style="391" customWidth="1"/>
    <col min="7176" max="7424" width="14" style="391"/>
    <col min="7425" max="7425" width="12.33203125" style="391" customWidth="1"/>
    <col min="7426" max="7426" width="15.1640625" style="391" customWidth="1"/>
    <col min="7427" max="7427" width="74.6640625" style="391" customWidth="1"/>
    <col min="7428" max="7428" width="11" style="391" customWidth="1"/>
    <col min="7429" max="7429" width="13.5" style="391" customWidth="1"/>
    <col min="7430" max="7430" width="17" style="391" customWidth="1"/>
    <col min="7431" max="7431" width="22.1640625" style="391" customWidth="1"/>
    <col min="7432" max="7680" width="14" style="391"/>
    <col min="7681" max="7681" width="12.33203125" style="391" customWidth="1"/>
    <col min="7682" max="7682" width="15.1640625" style="391" customWidth="1"/>
    <col min="7683" max="7683" width="74.6640625" style="391" customWidth="1"/>
    <col min="7684" max="7684" width="11" style="391" customWidth="1"/>
    <col min="7685" max="7685" width="13.5" style="391" customWidth="1"/>
    <col min="7686" max="7686" width="17" style="391" customWidth="1"/>
    <col min="7687" max="7687" width="22.1640625" style="391" customWidth="1"/>
    <col min="7688" max="7936" width="14" style="391"/>
    <col min="7937" max="7937" width="12.33203125" style="391" customWidth="1"/>
    <col min="7938" max="7938" width="15.1640625" style="391" customWidth="1"/>
    <col min="7939" max="7939" width="74.6640625" style="391" customWidth="1"/>
    <col min="7940" max="7940" width="11" style="391" customWidth="1"/>
    <col min="7941" max="7941" width="13.5" style="391" customWidth="1"/>
    <col min="7942" max="7942" width="17" style="391" customWidth="1"/>
    <col min="7943" max="7943" width="22.1640625" style="391" customWidth="1"/>
    <col min="7944" max="8192" width="14" style="391"/>
    <col min="8193" max="8193" width="12.33203125" style="391" customWidth="1"/>
    <col min="8194" max="8194" width="15.1640625" style="391" customWidth="1"/>
    <col min="8195" max="8195" width="74.6640625" style="391" customWidth="1"/>
    <col min="8196" max="8196" width="11" style="391" customWidth="1"/>
    <col min="8197" max="8197" width="13.5" style="391" customWidth="1"/>
    <col min="8198" max="8198" width="17" style="391" customWidth="1"/>
    <col min="8199" max="8199" width="22.1640625" style="391" customWidth="1"/>
    <col min="8200" max="8448" width="14" style="391"/>
    <col min="8449" max="8449" width="12.33203125" style="391" customWidth="1"/>
    <col min="8450" max="8450" width="15.1640625" style="391" customWidth="1"/>
    <col min="8451" max="8451" width="74.6640625" style="391" customWidth="1"/>
    <col min="8452" max="8452" width="11" style="391" customWidth="1"/>
    <col min="8453" max="8453" width="13.5" style="391" customWidth="1"/>
    <col min="8454" max="8454" width="17" style="391" customWidth="1"/>
    <col min="8455" max="8455" width="22.1640625" style="391" customWidth="1"/>
    <col min="8456" max="8704" width="14" style="391"/>
    <col min="8705" max="8705" width="12.33203125" style="391" customWidth="1"/>
    <col min="8706" max="8706" width="15.1640625" style="391" customWidth="1"/>
    <col min="8707" max="8707" width="74.6640625" style="391" customWidth="1"/>
    <col min="8708" max="8708" width="11" style="391" customWidth="1"/>
    <col min="8709" max="8709" width="13.5" style="391" customWidth="1"/>
    <col min="8710" max="8710" width="17" style="391" customWidth="1"/>
    <col min="8711" max="8711" width="22.1640625" style="391" customWidth="1"/>
    <col min="8712" max="8960" width="14" style="391"/>
    <col min="8961" max="8961" width="12.33203125" style="391" customWidth="1"/>
    <col min="8962" max="8962" width="15.1640625" style="391" customWidth="1"/>
    <col min="8963" max="8963" width="74.6640625" style="391" customWidth="1"/>
    <col min="8964" max="8964" width="11" style="391" customWidth="1"/>
    <col min="8965" max="8965" width="13.5" style="391" customWidth="1"/>
    <col min="8966" max="8966" width="17" style="391" customWidth="1"/>
    <col min="8967" max="8967" width="22.1640625" style="391" customWidth="1"/>
    <col min="8968" max="9216" width="14" style="391"/>
    <col min="9217" max="9217" width="12.33203125" style="391" customWidth="1"/>
    <col min="9218" max="9218" width="15.1640625" style="391" customWidth="1"/>
    <col min="9219" max="9219" width="74.6640625" style="391" customWidth="1"/>
    <col min="9220" max="9220" width="11" style="391" customWidth="1"/>
    <col min="9221" max="9221" width="13.5" style="391" customWidth="1"/>
    <col min="9222" max="9222" width="17" style="391" customWidth="1"/>
    <col min="9223" max="9223" width="22.1640625" style="391" customWidth="1"/>
    <col min="9224" max="9472" width="14" style="391"/>
    <col min="9473" max="9473" width="12.33203125" style="391" customWidth="1"/>
    <col min="9474" max="9474" width="15.1640625" style="391" customWidth="1"/>
    <col min="9475" max="9475" width="74.6640625" style="391" customWidth="1"/>
    <col min="9476" max="9476" width="11" style="391" customWidth="1"/>
    <col min="9477" max="9477" width="13.5" style="391" customWidth="1"/>
    <col min="9478" max="9478" width="17" style="391" customWidth="1"/>
    <col min="9479" max="9479" width="22.1640625" style="391" customWidth="1"/>
    <col min="9480" max="9728" width="14" style="391"/>
    <col min="9729" max="9729" width="12.33203125" style="391" customWidth="1"/>
    <col min="9730" max="9730" width="15.1640625" style="391" customWidth="1"/>
    <col min="9731" max="9731" width="74.6640625" style="391" customWidth="1"/>
    <col min="9732" max="9732" width="11" style="391" customWidth="1"/>
    <col min="9733" max="9733" width="13.5" style="391" customWidth="1"/>
    <col min="9734" max="9734" width="17" style="391" customWidth="1"/>
    <col min="9735" max="9735" width="22.1640625" style="391" customWidth="1"/>
    <col min="9736" max="9984" width="14" style="391"/>
    <col min="9985" max="9985" width="12.33203125" style="391" customWidth="1"/>
    <col min="9986" max="9986" width="15.1640625" style="391" customWidth="1"/>
    <col min="9987" max="9987" width="74.6640625" style="391" customWidth="1"/>
    <col min="9988" max="9988" width="11" style="391" customWidth="1"/>
    <col min="9989" max="9989" width="13.5" style="391" customWidth="1"/>
    <col min="9990" max="9990" width="17" style="391" customWidth="1"/>
    <col min="9991" max="9991" width="22.1640625" style="391" customWidth="1"/>
    <col min="9992" max="10240" width="14" style="391"/>
    <col min="10241" max="10241" width="12.33203125" style="391" customWidth="1"/>
    <col min="10242" max="10242" width="15.1640625" style="391" customWidth="1"/>
    <col min="10243" max="10243" width="74.6640625" style="391" customWidth="1"/>
    <col min="10244" max="10244" width="11" style="391" customWidth="1"/>
    <col min="10245" max="10245" width="13.5" style="391" customWidth="1"/>
    <col min="10246" max="10246" width="17" style="391" customWidth="1"/>
    <col min="10247" max="10247" width="22.1640625" style="391" customWidth="1"/>
    <col min="10248" max="10496" width="14" style="391"/>
    <col min="10497" max="10497" width="12.33203125" style="391" customWidth="1"/>
    <col min="10498" max="10498" width="15.1640625" style="391" customWidth="1"/>
    <col min="10499" max="10499" width="74.6640625" style="391" customWidth="1"/>
    <col min="10500" max="10500" width="11" style="391" customWidth="1"/>
    <col min="10501" max="10501" width="13.5" style="391" customWidth="1"/>
    <col min="10502" max="10502" width="17" style="391" customWidth="1"/>
    <col min="10503" max="10503" width="22.1640625" style="391" customWidth="1"/>
    <col min="10504" max="10752" width="14" style="391"/>
    <col min="10753" max="10753" width="12.33203125" style="391" customWidth="1"/>
    <col min="10754" max="10754" width="15.1640625" style="391" customWidth="1"/>
    <col min="10755" max="10755" width="74.6640625" style="391" customWidth="1"/>
    <col min="10756" max="10756" width="11" style="391" customWidth="1"/>
    <col min="10757" max="10757" width="13.5" style="391" customWidth="1"/>
    <col min="10758" max="10758" width="17" style="391" customWidth="1"/>
    <col min="10759" max="10759" width="22.1640625" style="391" customWidth="1"/>
    <col min="10760" max="11008" width="14" style="391"/>
    <col min="11009" max="11009" width="12.33203125" style="391" customWidth="1"/>
    <col min="11010" max="11010" width="15.1640625" style="391" customWidth="1"/>
    <col min="11011" max="11011" width="74.6640625" style="391" customWidth="1"/>
    <col min="11012" max="11012" width="11" style="391" customWidth="1"/>
    <col min="11013" max="11013" width="13.5" style="391" customWidth="1"/>
    <col min="11014" max="11014" width="17" style="391" customWidth="1"/>
    <col min="11015" max="11015" width="22.1640625" style="391" customWidth="1"/>
    <col min="11016" max="11264" width="14" style="391"/>
    <col min="11265" max="11265" width="12.33203125" style="391" customWidth="1"/>
    <col min="11266" max="11266" width="15.1640625" style="391" customWidth="1"/>
    <col min="11267" max="11267" width="74.6640625" style="391" customWidth="1"/>
    <col min="11268" max="11268" width="11" style="391" customWidth="1"/>
    <col min="11269" max="11269" width="13.5" style="391" customWidth="1"/>
    <col min="11270" max="11270" width="17" style="391" customWidth="1"/>
    <col min="11271" max="11271" width="22.1640625" style="391" customWidth="1"/>
    <col min="11272" max="11520" width="14" style="391"/>
    <col min="11521" max="11521" width="12.33203125" style="391" customWidth="1"/>
    <col min="11522" max="11522" width="15.1640625" style="391" customWidth="1"/>
    <col min="11523" max="11523" width="74.6640625" style="391" customWidth="1"/>
    <col min="11524" max="11524" width="11" style="391" customWidth="1"/>
    <col min="11525" max="11525" width="13.5" style="391" customWidth="1"/>
    <col min="11526" max="11526" width="17" style="391" customWidth="1"/>
    <col min="11527" max="11527" width="22.1640625" style="391" customWidth="1"/>
    <col min="11528" max="11776" width="14" style="391"/>
    <col min="11777" max="11777" width="12.33203125" style="391" customWidth="1"/>
    <col min="11778" max="11778" width="15.1640625" style="391" customWidth="1"/>
    <col min="11779" max="11779" width="74.6640625" style="391" customWidth="1"/>
    <col min="11780" max="11780" width="11" style="391" customWidth="1"/>
    <col min="11781" max="11781" width="13.5" style="391" customWidth="1"/>
    <col min="11782" max="11782" width="17" style="391" customWidth="1"/>
    <col min="11783" max="11783" width="22.1640625" style="391" customWidth="1"/>
    <col min="11784" max="12032" width="14" style="391"/>
    <col min="12033" max="12033" width="12.33203125" style="391" customWidth="1"/>
    <col min="12034" max="12034" width="15.1640625" style="391" customWidth="1"/>
    <col min="12035" max="12035" width="74.6640625" style="391" customWidth="1"/>
    <col min="12036" max="12036" width="11" style="391" customWidth="1"/>
    <col min="12037" max="12037" width="13.5" style="391" customWidth="1"/>
    <col min="12038" max="12038" width="17" style="391" customWidth="1"/>
    <col min="12039" max="12039" width="22.1640625" style="391" customWidth="1"/>
    <col min="12040" max="12288" width="14" style="391"/>
    <col min="12289" max="12289" width="12.33203125" style="391" customWidth="1"/>
    <col min="12290" max="12290" width="15.1640625" style="391" customWidth="1"/>
    <col min="12291" max="12291" width="74.6640625" style="391" customWidth="1"/>
    <col min="12292" max="12292" width="11" style="391" customWidth="1"/>
    <col min="12293" max="12293" width="13.5" style="391" customWidth="1"/>
    <col min="12294" max="12294" width="17" style="391" customWidth="1"/>
    <col min="12295" max="12295" width="22.1640625" style="391" customWidth="1"/>
    <col min="12296" max="12544" width="14" style="391"/>
    <col min="12545" max="12545" width="12.33203125" style="391" customWidth="1"/>
    <col min="12546" max="12546" width="15.1640625" style="391" customWidth="1"/>
    <col min="12547" max="12547" width="74.6640625" style="391" customWidth="1"/>
    <col min="12548" max="12548" width="11" style="391" customWidth="1"/>
    <col min="12549" max="12549" width="13.5" style="391" customWidth="1"/>
    <col min="12550" max="12550" width="17" style="391" customWidth="1"/>
    <col min="12551" max="12551" width="22.1640625" style="391" customWidth="1"/>
    <col min="12552" max="12800" width="14" style="391"/>
    <col min="12801" max="12801" width="12.33203125" style="391" customWidth="1"/>
    <col min="12802" max="12802" width="15.1640625" style="391" customWidth="1"/>
    <col min="12803" max="12803" width="74.6640625" style="391" customWidth="1"/>
    <col min="12804" max="12804" width="11" style="391" customWidth="1"/>
    <col min="12805" max="12805" width="13.5" style="391" customWidth="1"/>
    <col min="12806" max="12806" width="17" style="391" customWidth="1"/>
    <col min="12807" max="12807" width="22.1640625" style="391" customWidth="1"/>
    <col min="12808" max="13056" width="14" style="391"/>
    <col min="13057" max="13057" width="12.33203125" style="391" customWidth="1"/>
    <col min="13058" max="13058" width="15.1640625" style="391" customWidth="1"/>
    <col min="13059" max="13059" width="74.6640625" style="391" customWidth="1"/>
    <col min="13060" max="13060" width="11" style="391" customWidth="1"/>
    <col min="13061" max="13061" width="13.5" style="391" customWidth="1"/>
    <col min="13062" max="13062" width="17" style="391" customWidth="1"/>
    <col min="13063" max="13063" width="22.1640625" style="391" customWidth="1"/>
    <col min="13064" max="13312" width="14" style="391"/>
    <col min="13313" max="13313" width="12.33203125" style="391" customWidth="1"/>
    <col min="13314" max="13314" width="15.1640625" style="391" customWidth="1"/>
    <col min="13315" max="13315" width="74.6640625" style="391" customWidth="1"/>
    <col min="13316" max="13316" width="11" style="391" customWidth="1"/>
    <col min="13317" max="13317" width="13.5" style="391" customWidth="1"/>
    <col min="13318" max="13318" width="17" style="391" customWidth="1"/>
    <col min="13319" max="13319" width="22.1640625" style="391" customWidth="1"/>
    <col min="13320" max="13568" width="14" style="391"/>
    <col min="13569" max="13569" width="12.33203125" style="391" customWidth="1"/>
    <col min="13570" max="13570" width="15.1640625" style="391" customWidth="1"/>
    <col min="13571" max="13571" width="74.6640625" style="391" customWidth="1"/>
    <col min="13572" max="13572" width="11" style="391" customWidth="1"/>
    <col min="13573" max="13573" width="13.5" style="391" customWidth="1"/>
    <col min="13574" max="13574" width="17" style="391" customWidth="1"/>
    <col min="13575" max="13575" width="22.1640625" style="391" customWidth="1"/>
    <col min="13576" max="13824" width="14" style="391"/>
    <col min="13825" max="13825" width="12.33203125" style="391" customWidth="1"/>
    <col min="13826" max="13826" width="15.1640625" style="391" customWidth="1"/>
    <col min="13827" max="13827" width="74.6640625" style="391" customWidth="1"/>
    <col min="13828" max="13828" width="11" style="391" customWidth="1"/>
    <col min="13829" max="13829" width="13.5" style="391" customWidth="1"/>
    <col min="13830" max="13830" width="17" style="391" customWidth="1"/>
    <col min="13831" max="13831" width="22.1640625" style="391" customWidth="1"/>
    <col min="13832" max="14080" width="14" style="391"/>
    <col min="14081" max="14081" width="12.33203125" style="391" customWidth="1"/>
    <col min="14082" max="14082" width="15.1640625" style="391" customWidth="1"/>
    <col min="14083" max="14083" width="74.6640625" style="391" customWidth="1"/>
    <col min="14084" max="14084" width="11" style="391" customWidth="1"/>
    <col min="14085" max="14085" width="13.5" style="391" customWidth="1"/>
    <col min="14086" max="14086" width="17" style="391" customWidth="1"/>
    <col min="14087" max="14087" width="22.1640625" style="391" customWidth="1"/>
    <col min="14088" max="14336" width="14" style="391"/>
    <col min="14337" max="14337" width="12.33203125" style="391" customWidth="1"/>
    <col min="14338" max="14338" width="15.1640625" style="391" customWidth="1"/>
    <col min="14339" max="14339" width="74.6640625" style="391" customWidth="1"/>
    <col min="14340" max="14340" width="11" style="391" customWidth="1"/>
    <col min="14341" max="14341" width="13.5" style="391" customWidth="1"/>
    <col min="14342" max="14342" width="17" style="391" customWidth="1"/>
    <col min="14343" max="14343" width="22.1640625" style="391" customWidth="1"/>
    <col min="14344" max="14592" width="14" style="391"/>
    <col min="14593" max="14593" width="12.33203125" style="391" customWidth="1"/>
    <col min="14594" max="14594" width="15.1640625" style="391" customWidth="1"/>
    <col min="14595" max="14595" width="74.6640625" style="391" customWidth="1"/>
    <col min="14596" max="14596" width="11" style="391" customWidth="1"/>
    <col min="14597" max="14597" width="13.5" style="391" customWidth="1"/>
    <col min="14598" max="14598" width="17" style="391" customWidth="1"/>
    <col min="14599" max="14599" width="22.1640625" style="391" customWidth="1"/>
    <col min="14600" max="14848" width="14" style="391"/>
    <col min="14849" max="14849" width="12.33203125" style="391" customWidth="1"/>
    <col min="14850" max="14850" width="15.1640625" style="391" customWidth="1"/>
    <col min="14851" max="14851" width="74.6640625" style="391" customWidth="1"/>
    <col min="14852" max="14852" width="11" style="391" customWidth="1"/>
    <col min="14853" max="14853" width="13.5" style="391" customWidth="1"/>
    <col min="14854" max="14854" width="17" style="391" customWidth="1"/>
    <col min="14855" max="14855" width="22.1640625" style="391" customWidth="1"/>
    <col min="14856" max="15104" width="14" style="391"/>
    <col min="15105" max="15105" width="12.33203125" style="391" customWidth="1"/>
    <col min="15106" max="15106" width="15.1640625" style="391" customWidth="1"/>
    <col min="15107" max="15107" width="74.6640625" style="391" customWidth="1"/>
    <col min="15108" max="15108" width="11" style="391" customWidth="1"/>
    <col min="15109" max="15109" width="13.5" style="391" customWidth="1"/>
    <col min="15110" max="15110" width="17" style="391" customWidth="1"/>
    <col min="15111" max="15111" width="22.1640625" style="391" customWidth="1"/>
    <col min="15112" max="15360" width="14" style="391"/>
    <col min="15361" max="15361" width="12.33203125" style="391" customWidth="1"/>
    <col min="15362" max="15362" width="15.1640625" style="391" customWidth="1"/>
    <col min="15363" max="15363" width="74.6640625" style="391" customWidth="1"/>
    <col min="15364" max="15364" width="11" style="391" customWidth="1"/>
    <col min="15365" max="15365" width="13.5" style="391" customWidth="1"/>
    <col min="15366" max="15366" width="17" style="391" customWidth="1"/>
    <col min="15367" max="15367" width="22.1640625" style="391" customWidth="1"/>
    <col min="15368" max="15616" width="14" style="391"/>
    <col min="15617" max="15617" width="12.33203125" style="391" customWidth="1"/>
    <col min="15618" max="15618" width="15.1640625" style="391" customWidth="1"/>
    <col min="15619" max="15619" width="74.6640625" style="391" customWidth="1"/>
    <col min="15620" max="15620" width="11" style="391" customWidth="1"/>
    <col min="15621" max="15621" width="13.5" style="391" customWidth="1"/>
    <col min="15622" max="15622" width="17" style="391" customWidth="1"/>
    <col min="15623" max="15623" width="22.1640625" style="391" customWidth="1"/>
    <col min="15624" max="15872" width="14" style="391"/>
    <col min="15873" max="15873" width="12.33203125" style="391" customWidth="1"/>
    <col min="15874" max="15874" width="15.1640625" style="391" customWidth="1"/>
    <col min="15875" max="15875" width="74.6640625" style="391" customWidth="1"/>
    <col min="15876" max="15876" width="11" style="391" customWidth="1"/>
    <col min="15877" max="15877" width="13.5" style="391" customWidth="1"/>
    <col min="15878" max="15878" width="17" style="391" customWidth="1"/>
    <col min="15879" max="15879" width="22.1640625" style="391" customWidth="1"/>
    <col min="15880" max="16128" width="14" style="391"/>
    <col min="16129" max="16129" width="12.33203125" style="391" customWidth="1"/>
    <col min="16130" max="16130" width="15.1640625" style="391" customWidth="1"/>
    <col min="16131" max="16131" width="74.6640625" style="391" customWidth="1"/>
    <col min="16132" max="16132" width="11" style="391" customWidth="1"/>
    <col min="16133" max="16133" width="13.5" style="391" customWidth="1"/>
    <col min="16134" max="16134" width="17" style="391" customWidth="1"/>
    <col min="16135" max="16135" width="22.1640625" style="391" customWidth="1"/>
    <col min="16136" max="16384" width="14" style="391"/>
  </cols>
  <sheetData>
    <row r="1" spans="1:7" ht="15" customHeight="1">
      <c r="A1" s="386"/>
      <c r="B1" s="387"/>
      <c r="C1" s="388"/>
      <c r="D1" s="388"/>
      <c r="E1" s="389"/>
      <c r="F1" s="388"/>
      <c r="G1" s="390"/>
    </row>
    <row r="2" spans="1:7" ht="42" customHeight="1">
      <c r="A2" s="392"/>
      <c r="B2" s="393"/>
      <c r="C2" s="394" t="s">
        <v>1695</v>
      </c>
      <c r="D2" s="395" t="s">
        <v>1696</v>
      </c>
      <c r="E2" s="396"/>
      <c r="F2" s="397"/>
      <c r="G2" s="398"/>
    </row>
    <row r="3" spans="1:7" ht="19.7" customHeight="1" thickBot="1">
      <c r="A3" s="399"/>
      <c r="B3" s="400"/>
      <c r="C3" s="401" t="s">
        <v>1697</v>
      </c>
      <c r="D3" s="402"/>
      <c r="E3" s="402"/>
      <c r="F3" s="402"/>
      <c r="G3" s="403">
        <v>43171</v>
      </c>
    </row>
    <row r="4" spans="1:7" ht="24.75" thickBot="1">
      <c r="A4" s="404" t="s">
        <v>1698</v>
      </c>
      <c r="B4" s="404" t="s">
        <v>1545</v>
      </c>
      <c r="C4" s="405" t="s">
        <v>1699</v>
      </c>
      <c r="D4" s="406" t="s">
        <v>1700</v>
      </c>
      <c r="E4" s="407" t="s">
        <v>142</v>
      </c>
      <c r="F4" s="408" t="s">
        <v>1701</v>
      </c>
      <c r="G4" s="409" t="s">
        <v>1702</v>
      </c>
    </row>
    <row r="5" spans="1:7" ht="23.25">
      <c r="A5" s="410"/>
      <c r="B5" s="410"/>
      <c r="C5" s="411" t="s">
        <v>1703</v>
      </c>
      <c r="D5" s="410"/>
      <c r="E5" s="412"/>
      <c r="F5" s="413"/>
      <c r="G5" s="414"/>
    </row>
    <row r="6" spans="1:7">
      <c r="A6" s="415"/>
      <c r="B6" s="415"/>
      <c r="C6" s="328"/>
      <c r="D6" s="415"/>
      <c r="E6" s="416"/>
      <c r="F6" s="417"/>
      <c r="G6" s="418"/>
    </row>
    <row r="7" spans="1:7">
      <c r="A7" s="415"/>
      <c r="B7" s="415"/>
      <c r="C7" s="328"/>
      <c r="D7" s="415"/>
      <c r="E7" s="416"/>
      <c r="F7" s="417"/>
      <c r="G7" s="418"/>
    </row>
    <row r="8" spans="1:7">
      <c r="A8" s="415"/>
      <c r="B8" s="415" t="s">
        <v>1704</v>
      </c>
      <c r="C8" s="329" t="s">
        <v>1705</v>
      </c>
      <c r="D8" s="415"/>
      <c r="E8" s="416"/>
      <c r="F8" s="417"/>
      <c r="G8" s="418">
        <f>G27</f>
        <v>0</v>
      </c>
    </row>
    <row r="9" spans="1:7">
      <c r="A9" s="415"/>
      <c r="B9" s="419"/>
      <c r="C9" s="328"/>
      <c r="D9" s="415"/>
      <c r="E9" s="416"/>
      <c r="F9" s="417"/>
      <c r="G9" s="418"/>
    </row>
    <row r="10" spans="1:7" ht="18">
      <c r="A10" s="415"/>
      <c r="B10" s="415"/>
      <c r="C10" s="420" t="str">
        <f>C24</f>
        <v xml:space="preserve">Část A - Zřízení konstrukcí </v>
      </c>
      <c r="D10" s="415"/>
      <c r="E10" s="416"/>
      <c r="F10" s="417"/>
      <c r="G10" s="421"/>
    </row>
    <row r="11" spans="1:7" ht="19.7" customHeight="1">
      <c r="A11" s="415"/>
      <c r="B11" s="415">
        <v>733</v>
      </c>
      <c r="C11" s="329" t="str">
        <f>C29</f>
        <v>Potrubí</v>
      </c>
      <c r="D11" s="415"/>
      <c r="E11" s="416"/>
      <c r="F11" s="417"/>
      <c r="G11" s="418">
        <f>G46</f>
        <v>0</v>
      </c>
    </row>
    <row r="12" spans="1:7" ht="18" customHeight="1">
      <c r="A12" s="415"/>
      <c r="B12" s="415">
        <v>734</v>
      </c>
      <c r="C12" s="329" t="str">
        <f>C48</f>
        <v>Armatury</v>
      </c>
      <c r="D12" s="415"/>
      <c r="E12" s="416"/>
      <c r="F12" s="417"/>
      <c r="G12" s="418">
        <f>G60</f>
        <v>0</v>
      </c>
    </row>
    <row r="13" spans="1:7" ht="18" customHeight="1">
      <c r="A13" s="415"/>
      <c r="B13" s="415">
        <v>735</v>
      </c>
      <c r="C13" s="328" t="str">
        <f>C62</f>
        <v>Otopná tělesa</v>
      </c>
      <c r="D13" s="415"/>
      <c r="E13" s="416"/>
      <c r="F13" s="417"/>
      <c r="G13" s="418">
        <f>G72</f>
        <v>0</v>
      </c>
    </row>
    <row r="14" spans="1:7" ht="18" customHeight="1">
      <c r="A14" s="415"/>
      <c r="B14" s="415">
        <v>783</v>
      </c>
      <c r="C14" s="329" t="s">
        <v>1706</v>
      </c>
      <c r="D14" s="415"/>
      <c r="E14" s="416"/>
      <c r="F14" s="417"/>
      <c r="G14" s="418">
        <f>G80</f>
        <v>0</v>
      </c>
    </row>
    <row r="15" spans="1:7" ht="18" customHeight="1">
      <c r="A15" s="415"/>
      <c r="B15" s="415"/>
      <c r="C15" s="328"/>
      <c r="D15" s="415"/>
      <c r="E15" s="416"/>
      <c r="F15" s="417"/>
      <c r="G15" s="418"/>
    </row>
    <row r="16" spans="1:7" ht="18" customHeight="1">
      <c r="A16" s="415"/>
      <c r="B16" s="415"/>
      <c r="C16" s="420" t="str">
        <f>C82</f>
        <v xml:space="preserve">Část B - Demontáž konstrukcí </v>
      </c>
      <c r="D16" s="415"/>
      <c r="E16" s="416"/>
      <c r="F16" s="417"/>
      <c r="G16" s="418">
        <f>G105</f>
        <v>0</v>
      </c>
    </row>
    <row r="17" spans="1:7" ht="18" customHeight="1">
      <c r="A17" s="415"/>
      <c r="B17" s="415"/>
      <c r="C17" s="328"/>
      <c r="D17" s="415"/>
      <c r="E17" s="416"/>
      <c r="F17" s="417"/>
      <c r="G17" s="418"/>
    </row>
    <row r="18" spans="1:7" ht="18" customHeight="1">
      <c r="A18" s="415"/>
      <c r="B18" s="415"/>
      <c r="C18" s="420" t="str">
        <f>C107</f>
        <v xml:space="preserve">Část C - Opravy a údržba konstrukcí </v>
      </c>
      <c r="D18" s="415"/>
      <c r="E18" s="416"/>
      <c r="F18" s="417"/>
      <c r="G18" s="418">
        <f>G131</f>
        <v>0</v>
      </c>
    </row>
    <row r="19" spans="1:7" ht="18" customHeight="1">
      <c r="A19" s="415"/>
      <c r="B19" s="415"/>
      <c r="C19" s="328"/>
      <c r="D19" s="415"/>
      <c r="E19" s="416"/>
      <c r="F19" s="417"/>
      <c r="G19" s="418"/>
    </row>
    <row r="20" spans="1:7" ht="18" customHeight="1">
      <c r="A20" s="415"/>
      <c r="B20" s="415"/>
      <c r="C20" s="420" t="str">
        <f>C133</f>
        <v>Část HSV - Stavební přípomoce</v>
      </c>
      <c r="D20" s="415"/>
      <c r="E20" s="416"/>
      <c r="F20" s="417"/>
      <c r="G20" s="418">
        <f>G138</f>
        <v>0</v>
      </c>
    </row>
    <row r="21" spans="1:7" ht="18" customHeight="1" thickBot="1">
      <c r="A21" s="415"/>
      <c r="B21" s="415"/>
      <c r="C21" s="328"/>
      <c r="D21" s="415"/>
      <c r="E21" s="416"/>
      <c r="F21" s="417"/>
      <c r="G21" s="418"/>
    </row>
    <row r="22" spans="1:7" ht="23.45" customHeight="1" thickBot="1">
      <c r="A22" s="422"/>
      <c r="B22" s="422"/>
      <c r="C22" s="423" t="s">
        <v>1707</v>
      </c>
      <c r="D22" s="422"/>
      <c r="E22" s="424"/>
      <c r="F22" s="425"/>
      <c r="G22" s="426">
        <f>SUM(G8:G20)</f>
        <v>0</v>
      </c>
    </row>
    <row r="23" spans="1:7" ht="15.95" customHeight="1" thickBot="1">
      <c r="A23" s="427"/>
      <c r="B23" s="428"/>
      <c r="C23" s="429"/>
      <c r="D23" s="430"/>
      <c r="E23" s="431"/>
      <c r="F23" s="428"/>
      <c r="G23" s="432"/>
    </row>
    <row r="24" spans="1:7" ht="21.75" customHeight="1" thickBot="1">
      <c r="A24" s="433"/>
      <c r="B24" s="434"/>
      <c r="C24" s="435" t="s">
        <v>1708</v>
      </c>
      <c r="D24" s="436"/>
      <c r="E24" s="437"/>
      <c r="F24" s="438"/>
      <c r="G24" s="439"/>
    </row>
    <row r="25" spans="1:7" ht="21.75" customHeight="1" thickBot="1">
      <c r="A25" s="440"/>
      <c r="B25" s="441" t="s">
        <v>1704</v>
      </c>
      <c r="C25" s="442" t="s">
        <v>1331</v>
      </c>
      <c r="D25" s="443"/>
      <c r="E25" s="444"/>
      <c r="F25" s="445"/>
      <c r="G25" s="446"/>
    </row>
    <row r="26" spans="1:7" ht="21.75" customHeight="1" thickBot="1">
      <c r="A26" s="447">
        <v>1</v>
      </c>
      <c r="B26" s="447" t="s">
        <v>1709</v>
      </c>
      <c r="C26" s="448" t="s">
        <v>1710</v>
      </c>
      <c r="D26" s="449" t="s">
        <v>1711</v>
      </c>
      <c r="E26" s="450">
        <v>1</v>
      </c>
      <c r="F26" s="485">
        <v>0</v>
      </c>
      <c r="G26" s="451">
        <f>F26*E26</f>
        <v>0</v>
      </c>
    </row>
    <row r="27" spans="1:7" ht="21.75" customHeight="1" thickBot="1">
      <c r="A27" s="452"/>
      <c r="B27" s="453"/>
      <c r="C27" s="454" t="s">
        <v>1712</v>
      </c>
      <c r="D27" s="453"/>
      <c r="E27" s="455"/>
      <c r="F27" s="456"/>
      <c r="G27" s="457">
        <f>SUM(G26)</f>
        <v>0</v>
      </c>
    </row>
    <row r="28" spans="1:7" ht="21.75" customHeight="1" thickBot="1">
      <c r="A28" s="427"/>
      <c r="B28" s="428"/>
      <c r="C28" s="429"/>
      <c r="D28" s="430"/>
      <c r="E28" s="431"/>
      <c r="F28" s="428"/>
      <c r="G28" s="432"/>
    </row>
    <row r="29" spans="1:7" ht="16.5" thickBot="1">
      <c r="A29" s="433"/>
      <c r="B29" s="458">
        <v>733</v>
      </c>
      <c r="C29" s="459" t="s">
        <v>1713</v>
      </c>
      <c r="D29" s="436"/>
      <c r="E29" s="437"/>
      <c r="F29" s="438"/>
      <c r="G29" s="439"/>
    </row>
    <row r="30" spans="1:7" ht="30">
      <c r="A30" s="460"/>
      <c r="B30" s="460"/>
      <c r="C30" s="448" t="s">
        <v>1714</v>
      </c>
      <c r="D30" s="449"/>
      <c r="E30" s="450"/>
      <c r="F30" s="461"/>
      <c r="G30" s="462"/>
    </row>
    <row r="31" spans="1:7">
      <c r="A31" s="463">
        <v>2</v>
      </c>
      <c r="B31" s="463">
        <v>733111123</v>
      </c>
      <c r="C31" s="464" t="s">
        <v>1715</v>
      </c>
      <c r="D31" s="465" t="s">
        <v>201</v>
      </c>
      <c r="E31" s="466">
        <v>96</v>
      </c>
      <c r="F31" s="486">
        <v>0</v>
      </c>
      <c r="G31" s="451">
        <f>E31*F31</f>
        <v>0</v>
      </c>
    </row>
    <row r="32" spans="1:7">
      <c r="A32" s="463">
        <v>3</v>
      </c>
      <c r="B32" s="463">
        <v>733111124</v>
      </c>
      <c r="C32" s="464" t="s">
        <v>1716</v>
      </c>
      <c r="D32" s="465" t="s">
        <v>201</v>
      </c>
      <c r="E32" s="466">
        <v>4</v>
      </c>
      <c r="F32" s="486">
        <v>0</v>
      </c>
      <c r="G32" s="451">
        <f>E32*F32</f>
        <v>0</v>
      </c>
    </row>
    <row r="33" spans="1:7">
      <c r="A33" s="463"/>
      <c r="B33" s="463"/>
      <c r="C33" s="464" t="s">
        <v>1717</v>
      </c>
      <c r="D33" s="465"/>
      <c r="E33" s="466"/>
      <c r="F33" s="451"/>
      <c r="G33" s="451"/>
    </row>
    <row r="34" spans="1:7">
      <c r="A34" s="463">
        <v>4</v>
      </c>
      <c r="B34" s="463">
        <v>733113113</v>
      </c>
      <c r="C34" s="464" t="s">
        <v>1715</v>
      </c>
      <c r="D34" s="465" t="s">
        <v>335</v>
      </c>
      <c r="E34" s="466">
        <v>16</v>
      </c>
      <c r="F34" s="486">
        <v>0</v>
      </c>
      <c r="G34" s="451">
        <f>E34*F34</f>
        <v>0</v>
      </c>
    </row>
    <row r="35" spans="1:7">
      <c r="A35" s="463"/>
      <c r="B35" s="463"/>
      <c r="C35" s="464" t="s">
        <v>1718</v>
      </c>
      <c r="D35" s="465"/>
      <c r="E35" s="466"/>
      <c r="F35" s="451"/>
      <c r="G35" s="451"/>
    </row>
    <row r="36" spans="1:7">
      <c r="A36" s="463">
        <v>5</v>
      </c>
      <c r="B36" s="463">
        <v>733190107</v>
      </c>
      <c r="C36" s="464" t="s">
        <v>1719</v>
      </c>
      <c r="D36" s="465" t="s">
        <v>201</v>
      </c>
      <c r="E36" s="466">
        <v>100</v>
      </c>
      <c r="F36" s="486">
        <v>0</v>
      </c>
      <c r="G36" s="451">
        <f>E36*F36</f>
        <v>0</v>
      </c>
    </row>
    <row r="37" spans="1:7">
      <c r="A37" s="463"/>
      <c r="B37" s="463"/>
      <c r="C37" s="464" t="s">
        <v>1720</v>
      </c>
      <c r="D37" s="465"/>
      <c r="E37" s="466"/>
      <c r="F37" s="451"/>
      <c r="G37" s="451"/>
    </row>
    <row r="38" spans="1:7">
      <c r="A38" s="463">
        <v>6</v>
      </c>
      <c r="B38" s="463">
        <v>733191111</v>
      </c>
      <c r="C38" s="464" t="s">
        <v>1721</v>
      </c>
      <c r="D38" s="465" t="s">
        <v>335</v>
      </c>
      <c r="E38" s="466">
        <v>4</v>
      </c>
      <c r="F38" s="486">
        <v>0</v>
      </c>
      <c r="G38" s="451">
        <f>E38*F38</f>
        <v>0</v>
      </c>
    </row>
    <row r="39" spans="1:7" ht="30">
      <c r="A39" s="463"/>
      <c r="B39" s="463"/>
      <c r="C39" s="464" t="s">
        <v>1722</v>
      </c>
      <c r="D39" s="465"/>
      <c r="E39" s="466"/>
      <c r="F39" s="451"/>
      <c r="G39" s="451"/>
    </row>
    <row r="40" spans="1:7">
      <c r="A40" s="463"/>
      <c r="B40" s="463"/>
      <c r="C40" s="464" t="s">
        <v>1723</v>
      </c>
      <c r="D40" s="465"/>
      <c r="E40" s="466"/>
      <c r="F40" s="451"/>
      <c r="G40" s="451"/>
    </row>
    <row r="41" spans="1:7">
      <c r="A41" s="463">
        <v>7</v>
      </c>
      <c r="B41" s="463">
        <v>733811251</v>
      </c>
      <c r="C41" s="464" t="s">
        <v>1724</v>
      </c>
      <c r="D41" s="465" t="s">
        <v>201</v>
      </c>
      <c r="E41" s="466">
        <v>96</v>
      </c>
      <c r="F41" s="486">
        <v>0</v>
      </c>
      <c r="G41" s="451">
        <f>E41*F41</f>
        <v>0</v>
      </c>
    </row>
    <row r="42" spans="1:7">
      <c r="A42" s="463">
        <v>8</v>
      </c>
      <c r="B42" s="463">
        <v>733811252</v>
      </c>
      <c r="C42" s="464" t="s">
        <v>1725</v>
      </c>
      <c r="D42" s="465" t="s">
        <v>201</v>
      </c>
      <c r="E42" s="466">
        <v>4</v>
      </c>
      <c r="F42" s="486">
        <v>0</v>
      </c>
      <c r="G42" s="451">
        <f>E42*F42</f>
        <v>0</v>
      </c>
    </row>
    <row r="43" spans="1:7" ht="30">
      <c r="A43" s="463"/>
      <c r="B43" s="463"/>
      <c r="C43" s="464" t="s">
        <v>1726</v>
      </c>
      <c r="D43" s="465"/>
      <c r="E43" s="466"/>
      <c r="F43" s="451"/>
      <c r="G43" s="451"/>
    </row>
    <row r="44" spans="1:7">
      <c r="A44" s="463">
        <v>9</v>
      </c>
      <c r="B44" s="463">
        <v>998733101</v>
      </c>
      <c r="C44" s="464" t="s">
        <v>1727</v>
      </c>
      <c r="D44" s="465" t="s">
        <v>264</v>
      </c>
      <c r="E44" s="466">
        <v>0.2</v>
      </c>
      <c r="F44" s="486">
        <v>0</v>
      </c>
      <c r="G44" s="451">
        <f>E44*F44</f>
        <v>0</v>
      </c>
    </row>
    <row r="45" spans="1:7" ht="30.75" thickBot="1">
      <c r="A45" s="463">
        <v>10</v>
      </c>
      <c r="B45" s="463">
        <v>998733181</v>
      </c>
      <c r="C45" s="464" t="s">
        <v>1728</v>
      </c>
      <c r="D45" s="465" t="s">
        <v>264</v>
      </c>
      <c r="E45" s="466">
        <v>0.2</v>
      </c>
      <c r="F45" s="486">
        <v>0</v>
      </c>
      <c r="G45" s="451">
        <f>E45*F45</f>
        <v>0</v>
      </c>
    </row>
    <row r="46" spans="1:7" ht="18.75" thickBot="1">
      <c r="A46" s="452"/>
      <c r="B46" s="453"/>
      <c r="C46" s="454" t="s">
        <v>1712</v>
      </c>
      <c r="D46" s="453"/>
      <c r="E46" s="455"/>
      <c r="F46" s="456"/>
      <c r="G46" s="457">
        <f>SUM(G31:G45)</f>
        <v>0</v>
      </c>
    </row>
    <row r="47" spans="1:7" ht="15.95" customHeight="1" thickBot="1">
      <c r="A47" s="427"/>
      <c r="B47" s="428"/>
      <c r="C47" s="429"/>
      <c r="D47" s="430"/>
      <c r="E47" s="431"/>
      <c r="F47" s="428"/>
      <c r="G47" s="432"/>
    </row>
    <row r="48" spans="1:7" ht="15.95" customHeight="1" thickBot="1">
      <c r="A48" s="433"/>
      <c r="B48" s="458">
        <v>734</v>
      </c>
      <c r="C48" s="459" t="s">
        <v>1729</v>
      </c>
      <c r="D48" s="436"/>
      <c r="E48" s="437"/>
      <c r="F48" s="438"/>
      <c r="G48" s="439"/>
    </row>
    <row r="49" spans="1:7" ht="18" customHeight="1">
      <c r="A49" s="463"/>
      <c r="B49" s="463"/>
      <c r="C49" s="467" t="s">
        <v>1730</v>
      </c>
      <c r="D49" s="468"/>
      <c r="E49" s="466"/>
      <c r="F49" s="451"/>
      <c r="G49" s="451"/>
    </row>
    <row r="50" spans="1:7" ht="15.95" customHeight="1">
      <c r="A50" s="463">
        <v>11</v>
      </c>
      <c r="B50" s="463">
        <v>7342111112</v>
      </c>
      <c r="C50" s="464" t="s">
        <v>1731</v>
      </c>
      <c r="D50" s="465" t="s">
        <v>335</v>
      </c>
      <c r="E50" s="466">
        <v>2</v>
      </c>
      <c r="F50" s="486">
        <v>0</v>
      </c>
      <c r="G50" s="451">
        <f>E50*F50</f>
        <v>0</v>
      </c>
    </row>
    <row r="51" spans="1:7" ht="15.95" customHeight="1">
      <c r="A51" s="463"/>
      <c r="B51" s="463"/>
      <c r="C51" s="467" t="s">
        <v>1732</v>
      </c>
      <c r="D51" s="465"/>
      <c r="E51" s="466"/>
      <c r="F51" s="451"/>
      <c r="G51" s="451"/>
    </row>
    <row r="52" spans="1:7" ht="34.5" customHeight="1">
      <c r="A52" s="463"/>
      <c r="B52" s="463"/>
      <c r="C52" s="467" t="s">
        <v>1733</v>
      </c>
      <c r="D52" s="465"/>
      <c r="E52" s="466"/>
      <c r="F52" s="451"/>
      <c r="G52" s="451"/>
    </row>
    <row r="53" spans="1:7" ht="15.95" customHeight="1">
      <c r="A53" s="463">
        <v>12</v>
      </c>
      <c r="B53" s="463">
        <v>734221552</v>
      </c>
      <c r="C53" s="464" t="s">
        <v>1734</v>
      </c>
      <c r="D53" s="465" t="s">
        <v>335</v>
      </c>
      <c r="E53" s="466">
        <v>2</v>
      </c>
      <c r="F53" s="486">
        <v>0</v>
      </c>
      <c r="G53" s="451">
        <f>E53*F53</f>
        <v>0</v>
      </c>
    </row>
    <row r="54" spans="1:7" ht="45.2" customHeight="1">
      <c r="A54" s="463">
        <v>13</v>
      </c>
      <c r="B54" s="463">
        <v>734221683</v>
      </c>
      <c r="C54" s="464" t="s">
        <v>1735</v>
      </c>
      <c r="D54" s="465" t="s">
        <v>335</v>
      </c>
      <c r="E54" s="466">
        <v>2</v>
      </c>
      <c r="F54" s="486">
        <v>0</v>
      </c>
      <c r="G54" s="451">
        <f>E54*F54</f>
        <v>0</v>
      </c>
    </row>
    <row r="55" spans="1:7" ht="18" customHeight="1">
      <c r="A55" s="463"/>
      <c r="B55" s="463"/>
      <c r="C55" s="467" t="s">
        <v>1736</v>
      </c>
      <c r="D55" s="465"/>
      <c r="E55" s="466"/>
      <c r="F55" s="451"/>
      <c r="G55" s="451"/>
    </row>
    <row r="56" spans="1:7" ht="35.25" customHeight="1">
      <c r="A56" s="463">
        <v>14</v>
      </c>
      <c r="B56" s="463">
        <v>734261717</v>
      </c>
      <c r="C56" s="464" t="s">
        <v>1737</v>
      </c>
      <c r="D56" s="465" t="s">
        <v>335</v>
      </c>
      <c r="E56" s="466">
        <v>8</v>
      </c>
      <c r="F56" s="486">
        <v>0</v>
      </c>
      <c r="G56" s="451">
        <f>E56*F56</f>
        <v>0</v>
      </c>
    </row>
    <row r="57" spans="1:7" ht="54.75" customHeight="1">
      <c r="A57" s="463"/>
      <c r="B57" s="463"/>
      <c r="C57" s="464" t="s">
        <v>1738</v>
      </c>
      <c r="D57" s="465"/>
      <c r="E57" s="466"/>
      <c r="F57" s="451"/>
      <c r="G57" s="451"/>
    </row>
    <row r="58" spans="1:7" ht="22.5" customHeight="1">
      <c r="A58" s="463">
        <v>15</v>
      </c>
      <c r="B58" s="463">
        <v>998734101</v>
      </c>
      <c r="C58" s="464" t="s">
        <v>1727</v>
      </c>
      <c r="D58" s="465" t="s">
        <v>264</v>
      </c>
      <c r="E58" s="466">
        <v>0.01</v>
      </c>
      <c r="F58" s="486">
        <v>0</v>
      </c>
      <c r="G58" s="451">
        <f>E58*F58</f>
        <v>0</v>
      </c>
    </row>
    <row r="59" spans="1:7" ht="36" customHeight="1" thickBot="1">
      <c r="A59" s="463">
        <v>16</v>
      </c>
      <c r="B59" s="463">
        <v>998734181</v>
      </c>
      <c r="C59" s="464" t="s">
        <v>1728</v>
      </c>
      <c r="D59" s="465" t="s">
        <v>264</v>
      </c>
      <c r="E59" s="466">
        <v>0.01</v>
      </c>
      <c r="F59" s="486">
        <v>0</v>
      </c>
      <c r="G59" s="451">
        <f>E59*F59</f>
        <v>0</v>
      </c>
    </row>
    <row r="60" spans="1:7" ht="22.5" customHeight="1" thickBot="1">
      <c r="A60" s="452"/>
      <c r="B60" s="453"/>
      <c r="C60" s="454" t="s">
        <v>1712</v>
      </c>
      <c r="D60" s="453"/>
      <c r="E60" s="455"/>
      <c r="F60" s="456"/>
      <c r="G60" s="457">
        <f>SUM(G50:G59)</f>
        <v>0</v>
      </c>
    </row>
    <row r="61" spans="1:7" ht="22.5" customHeight="1" thickBot="1">
      <c r="A61" s="427"/>
      <c r="B61" s="428"/>
      <c r="C61" s="429"/>
      <c r="D61" s="430"/>
      <c r="E61" s="431"/>
      <c r="F61" s="428"/>
      <c r="G61" s="432"/>
    </row>
    <row r="62" spans="1:7" ht="18.75" customHeight="1" thickBot="1">
      <c r="A62" s="433"/>
      <c r="B62" s="458">
        <v>735</v>
      </c>
      <c r="C62" s="459" t="s">
        <v>1739</v>
      </c>
      <c r="D62" s="436"/>
      <c r="E62" s="437"/>
      <c r="F62" s="438"/>
      <c r="G62" s="439"/>
    </row>
    <row r="63" spans="1:7" ht="46.5" customHeight="1">
      <c r="A63" s="463"/>
      <c r="B63" s="463"/>
      <c r="C63" s="469" t="s">
        <v>1740</v>
      </c>
      <c r="D63" s="465"/>
      <c r="E63" s="466"/>
      <c r="F63" s="451"/>
      <c r="G63" s="451"/>
    </row>
    <row r="64" spans="1:7" ht="67.5" customHeight="1">
      <c r="A64" s="463">
        <v>17</v>
      </c>
      <c r="B64" s="463" t="s">
        <v>1709</v>
      </c>
      <c r="C64" s="464" t="s">
        <v>1741</v>
      </c>
      <c r="D64" s="465" t="s">
        <v>335</v>
      </c>
      <c r="E64" s="466">
        <v>6</v>
      </c>
      <c r="F64" s="486">
        <v>0</v>
      </c>
      <c r="G64" s="451">
        <f>E64*F64</f>
        <v>0</v>
      </c>
    </row>
    <row r="65" spans="1:7" ht="22.5" customHeight="1">
      <c r="A65" s="463">
        <v>18</v>
      </c>
      <c r="B65" s="463" t="s">
        <v>1709</v>
      </c>
      <c r="C65" s="464" t="s">
        <v>1742</v>
      </c>
      <c r="D65" s="465" t="s">
        <v>335</v>
      </c>
      <c r="E65" s="466">
        <v>6</v>
      </c>
      <c r="F65" s="486">
        <v>0</v>
      </c>
      <c r="G65" s="451">
        <f>E65*F65</f>
        <v>0</v>
      </c>
    </row>
    <row r="66" spans="1:7" ht="30.75" customHeight="1">
      <c r="A66" s="463">
        <v>19</v>
      </c>
      <c r="B66" s="463" t="s">
        <v>1709</v>
      </c>
      <c r="C66" s="464" t="s">
        <v>1743</v>
      </c>
      <c r="D66" s="465" t="s">
        <v>335</v>
      </c>
      <c r="E66" s="466">
        <v>6</v>
      </c>
      <c r="F66" s="486">
        <v>0</v>
      </c>
      <c r="G66" s="451">
        <f>E66*F66</f>
        <v>0</v>
      </c>
    </row>
    <row r="67" spans="1:7" ht="16.5" customHeight="1">
      <c r="A67" s="463"/>
      <c r="B67" s="463"/>
      <c r="C67" s="467" t="s">
        <v>1744</v>
      </c>
      <c r="D67" s="465"/>
      <c r="E67" s="466"/>
      <c r="F67" s="451"/>
      <c r="G67" s="451"/>
    </row>
    <row r="68" spans="1:7" ht="16.5" customHeight="1">
      <c r="A68" s="463">
        <v>20</v>
      </c>
      <c r="B68" s="463">
        <v>735419126</v>
      </c>
      <c r="C68" s="464" t="s">
        <v>1745</v>
      </c>
      <c r="D68" s="465" t="s">
        <v>335</v>
      </c>
      <c r="E68" s="466">
        <v>1</v>
      </c>
      <c r="F68" s="486">
        <v>0</v>
      </c>
      <c r="G68" s="451">
        <f>E68*F68</f>
        <v>0</v>
      </c>
    </row>
    <row r="69" spans="1:7" ht="46.5" customHeight="1">
      <c r="A69" s="463"/>
      <c r="B69" s="463"/>
      <c r="C69" s="464" t="s">
        <v>1746</v>
      </c>
      <c r="D69" s="465"/>
      <c r="E69" s="466"/>
      <c r="F69" s="451"/>
      <c r="G69" s="451"/>
    </row>
    <row r="70" spans="1:7" ht="16.5" customHeight="1">
      <c r="A70" s="463">
        <v>21</v>
      </c>
      <c r="B70" s="463">
        <v>998735101</v>
      </c>
      <c r="C70" s="464" t="s">
        <v>1727</v>
      </c>
      <c r="D70" s="465" t="s">
        <v>264</v>
      </c>
      <c r="E70" s="466">
        <v>0.3</v>
      </c>
      <c r="F70" s="486">
        <v>0</v>
      </c>
      <c r="G70" s="451">
        <f>E70*F70</f>
        <v>0</v>
      </c>
    </row>
    <row r="71" spans="1:7" ht="34.5" customHeight="1" thickBot="1">
      <c r="A71" s="463">
        <v>22</v>
      </c>
      <c r="B71" s="463">
        <v>998735181</v>
      </c>
      <c r="C71" s="464" t="s">
        <v>1728</v>
      </c>
      <c r="D71" s="465" t="s">
        <v>264</v>
      </c>
      <c r="E71" s="466">
        <v>0.3</v>
      </c>
      <c r="F71" s="486">
        <v>0</v>
      </c>
      <c r="G71" s="451">
        <f>E71*F71</f>
        <v>0</v>
      </c>
    </row>
    <row r="72" spans="1:7" ht="16.5" customHeight="1" thickBot="1">
      <c r="A72" s="452"/>
      <c r="B72" s="453"/>
      <c r="C72" s="454" t="s">
        <v>1712</v>
      </c>
      <c r="D72" s="453"/>
      <c r="E72" s="455"/>
      <c r="F72" s="456"/>
      <c r="G72" s="457">
        <f>SUM(G63:G71)</f>
        <v>0</v>
      </c>
    </row>
    <row r="73" spans="1:7" ht="16.5" customHeight="1" thickBot="1">
      <c r="A73" s="427"/>
      <c r="B73" s="428"/>
      <c r="C73" s="429"/>
      <c r="D73" s="430"/>
      <c r="E73" s="431"/>
      <c r="F73" s="428"/>
      <c r="G73" s="432"/>
    </row>
    <row r="74" spans="1:7" ht="16.5" customHeight="1" thickBot="1">
      <c r="A74" s="433"/>
      <c r="B74" s="458">
        <v>783</v>
      </c>
      <c r="C74" s="459" t="s">
        <v>1706</v>
      </c>
      <c r="D74" s="436"/>
      <c r="E74" s="437"/>
      <c r="F74" s="438"/>
      <c r="G74" s="439"/>
    </row>
    <row r="75" spans="1:7" ht="16.5" customHeight="1">
      <c r="A75" s="463"/>
      <c r="B75" s="463"/>
      <c r="C75" s="467" t="s">
        <v>1747</v>
      </c>
      <c r="D75" s="465"/>
      <c r="E75" s="466"/>
      <c r="F75" s="451"/>
      <c r="G75" s="451"/>
    </row>
    <row r="76" spans="1:7" ht="16.5" customHeight="1">
      <c r="A76" s="463"/>
      <c r="B76" s="463"/>
      <c r="C76" s="464" t="s">
        <v>1748</v>
      </c>
      <c r="D76" s="465"/>
      <c r="E76" s="466"/>
      <c r="F76" s="451"/>
      <c r="G76" s="451"/>
    </row>
    <row r="77" spans="1:7" ht="16.5" customHeight="1">
      <c r="A77" s="463">
        <v>23</v>
      </c>
      <c r="B77" s="463">
        <v>783627117</v>
      </c>
      <c r="C77" s="464" t="s">
        <v>1749</v>
      </c>
      <c r="D77" s="465" t="s">
        <v>160</v>
      </c>
      <c r="E77" s="466">
        <v>13</v>
      </c>
      <c r="F77" s="486">
        <v>0</v>
      </c>
      <c r="G77" s="451">
        <f>E77*F77</f>
        <v>0</v>
      </c>
    </row>
    <row r="78" spans="1:7" ht="16.5" customHeight="1">
      <c r="A78" s="463">
        <v>24</v>
      </c>
      <c r="B78" s="463">
        <v>783624651</v>
      </c>
      <c r="C78" s="464" t="s">
        <v>1750</v>
      </c>
      <c r="D78" s="465" t="s">
        <v>201</v>
      </c>
      <c r="E78" s="466">
        <v>98</v>
      </c>
      <c r="F78" s="486">
        <v>0</v>
      </c>
      <c r="G78" s="451">
        <f>E78*F78</f>
        <v>0</v>
      </c>
    </row>
    <row r="79" spans="1:7" ht="17.25" customHeight="1" thickBot="1">
      <c r="A79" s="463">
        <f>A78+1</f>
        <v>25</v>
      </c>
      <c r="B79" s="463">
        <v>783627611</v>
      </c>
      <c r="C79" s="464" t="s">
        <v>1751</v>
      </c>
      <c r="D79" s="465" t="s">
        <v>201</v>
      </c>
      <c r="E79" s="466">
        <v>98</v>
      </c>
      <c r="F79" s="486">
        <v>0</v>
      </c>
      <c r="G79" s="451">
        <f>E79*F79</f>
        <v>0</v>
      </c>
    </row>
    <row r="80" spans="1:7" ht="17.25" customHeight="1" thickBot="1">
      <c r="A80" s="452"/>
      <c r="B80" s="453"/>
      <c r="C80" s="454" t="s">
        <v>1712</v>
      </c>
      <c r="D80" s="453"/>
      <c r="E80" s="455"/>
      <c r="F80" s="456"/>
      <c r="G80" s="457">
        <f>SUM(G77:G79)</f>
        <v>0</v>
      </c>
    </row>
    <row r="81" spans="1:7" ht="20.25" customHeight="1" thickBot="1">
      <c r="A81" s="427"/>
      <c r="B81" s="428"/>
      <c r="C81" s="429"/>
      <c r="D81" s="430"/>
      <c r="E81" s="431"/>
      <c r="F81" s="428"/>
      <c r="G81" s="432"/>
    </row>
    <row r="82" spans="1:7" ht="28.5" customHeight="1" thickBot="1">
      <c r="A82" s="433"/>
      <c r="B82" s="434"/>
      <c r="C82" s="435" t="s">
        <v>1752</v>
      </c>
      <c r="D82" s="436"/>
      <c r="E82" s="437"/>
      <c r="F82" s="438"/>
      <c r="G82" s="439"/>
    </row>
    <row r="83" spans="1:7" ht="16.5" customHeight="1">
      <c r="A83" s="463"/>
      <c r="B83" s="463"/>
      <c r="C83" s="467" t="s">
        <v>1753</v>
      </c>
      <c r="D83" s="465"/>
      <c r="E83" s="466"/>
      <c r="F83" s="451"/>
      <c r="G83" s="451"/>
    </row>
    <row r="84" spans="1:7" ht="16.5" customHeight="1">
      <c r="A84" s="463"/>
      <c r="B84" s="463"/>
      <c r="C84" s="464" t="s">
        <v>1754</v>
      </c>
      <c r="D84" s="465"/>
      <c r="E84" s="466"/>
      <c r="F84" s="451"/>
      <c r="G84" s="451"/>
    </row>
    <row r="85" spans="1:7" ht="16.5" customHeight="1">
      <c r="A85" s="463">
        <v>26</v>
      </c>
      <c r="B85" s="463">
        <v>733110803</v>
      </c>
      <c r="C85" s="464" t="s">
        <v>1755</v>
      </c>
      <c r="D85" s="465" t="s">
        <v>201</v>
      </c>
      <c r="E85" s="466">
        <v>6</v>
      </c>
      <c r="F85" s="486">
        <v>0</v>
      </c>
      <c r="G85" s="451">
        <f>E85*F85</f>
        <v>0</v>
      </c>
    </row>
    <row r="86" spans="1:7" ht="16.5" customHeight="1">
      <c r="A86" s="463">
        <f>A85+1</f>
        <v>27</v>
      </c>
      <c r="B86" s="463">
        <v>733110806</v>
      </c>
      <c r="C86" s="464" t="s">
        <v>1756</v>
      </c>
      <c r="D86" s="465" t="s">
        <v>201</v>
      </c>
      <c r="E86" s="466">
        <v>2</v>
      </c>
      <c r="F86" s="486">
        <v>0</v>
      </c>
      <c r="G86" s="451">
        <f>E86*F86</f>
        <v>0</v>
      </c>
    </row>
    <row r="87" spans="1:7" ht="31.5" customHeight="1">
      <c r="A87" s="463"/>
      <c r="B87" s="463"/>
      <c r="C87" s="464" t="s">
        <v>1757</v>
      </c>
      <c r="D87" s="465"/>
      <c r="E87" s="466"/>
      <c r="F87" s="451"/>
      <c r="G87" s="451"/>
    </row>
    <row r="88" spans="1:7" ht="16.5" customHeight="1">
      <c r="A88" s="463">
        <v>28</v>
      </c>
      <c r="B88" s="463">
        <v>733890801</v>
      </c>
      <c r="C88" s="464" t="s">
        <v>1758</v>
      </c>
      <c r="D88" s="465" t="s">
        <v>264</v>
      </c>
      <c r="E88" s="466">
        <v>0.02</v>
      </c>
      <c r="F88" s="486">
        <v>0</v>
      </c>
      <c r="G88" s="451">
        <f>E88*F88</f>
        <v>0</v>
      </c>
    </row>
    <row r="89" spans="1:7" ht="16.5" customHeight="1">
      <c r="A89" s="463">
        <f>A88+1</f>
        <v>29</v>
      </c>
      <c r="B89" s="463">
        <v>733890803</v>
      </c>
      <c r="C89" s="464" t="s">
        <v>1759</v>
      </c>
      <c r="D89" s="465" t="s">
        <v>264</v>
      </c>
      <c r="E89" s="466">
        <v>0.02</v>
      </c>
      <c r="F89" s="486">
        <v>0</v>
      </c>
      <c r="G89" s="451">
        <f>E89*F89</f>
        <v>0</v>
      </c>
    </row>
    <row r="90" spans="1:7" ht="16.5" customHeight="1">
      <c r="A90" s="463"/>
      <c r="B90" s="463"/>
      <c r="C90" s="464"/>
      <c r="D90" s="465"/>
      <c r="E90" s="466"/>
      <c r="F90" s="451"/>
      <c r="G90" s="451"/>
    </row>
    <row r="91" spans="1:7" ht="16.5" customHeight="1">
      <c r="A91" s="463"/>
      <c r="B91" s="463"/>
      <c r="C91" s="467" t="s">
        <v>1760</v>
      </c>
      <c r="D91" s="465"/>
      <c r="E91" s="466"/>
      <c r="F91" s="451"/>
      <c r="G91" s="451"/>
    </row>
    <row r="92" spans="1:7" ht="16.5" customHeight="1">
      <c r="A92" s="463">
        <v>30</v>
      </c>
      <c r="B92" s="463">
        <v>734200811</v>
      </c>
      <c r="C92" s="464" t="s">
        <v>1761</v>
      </c>
      <c r="D92" s="465" t="s">
        <v>335</v>
      </c>
      <c r="E92" s="466">
        <v>2</v>
      </c>
      <c r="F92" s="486">
        <v>0</v>
      </c>
      <c r="G92" s="451">
        <f>E92*F92</f>
        <v>0</v>
      </c>
    </row>
    <row r="93" spans="1:7" ht="16.5" customHeight="1">
      <c r="A93" s="463">
        <f>A92+1</f>
        <v>31</v>
      </c>
      <c r="B93" s="463">
        <v>734200821</v>
      </c>
      <c r="C93" s="464" t="s">
        <v>1762</v>
      </c>
      <c r="D93" s="465" t="s">
        <v>335</v>
      </c>
      <c r="E93" s="466">
        <v>2</v>
      </c>
      <c r="F93" s="486">
        <v>0</v>
      </c>
      <c r="G93" s="451">
        <f>E93*F93</f>
        <v>0</v>
      </c>
    </row>
    <row r="94" spans="1:7" ht="16.5" customHeight="1">
      <c r="A94" s="463">
        <f>A93+1</f>
        <v>32</v>
      </c>
      <c r="B94" s="463">
        <v>734200822</v>
      </c>
      <c r="C94" s="464" t="s">
        <v>1763</v>
      </c>
      <c r="D94" s="465" t="s">
        <v>335</v>
      </c>
      <c r="E94" s="466">
        <v>4</v>
      </c>
      <c r="F94" s="486">
        <v>0</v>
      </c>
      <c r="G94" s="451">
        <f>E94*F94</f>
        <v>0</v>
      </c>
    </row>
    <row r="95" spans="1:7" ht="33" customHeight="1">
      <c r="A95" s="463"/>
      <c r="B95" s="463"/>
      <c r="C95" s="464" t="s">
        <v>1764</v>
      </c>
      <c r="D95" s="465"/>
      <c r="E95" s="466"/>
      <c r="F95" s="451"/>
      <c r="G95" s="451"/>
    </row>
    <row r="96" spans="1:7" ht="16.5" customHeight="1">
      <c r="A96" s="463">
        <v>33</v>
      </c>
      <c r="B96" s="463">
        <v>734890801</v>
      </c>
      <c r="C96" s="464" t="s">
        <v>1758</v>
      </c>
      <c r="D96" s="465" t="s">
        <v>264</v>
      </c>
      <c r="E96" s="466">
        <v>0.01</v>
      </c>
      <c r="F96" s="486">
        <v>0</v>
      </c>
      <c r="G96" s="451">
        <f>E96*F96</f>
        <v>0</v>
      </c>
    </row>
    <row r="97" spans="1:7" ht="16.5" customHeight="1">
      <c r="A97" s="470"/>
      <c r="B97" s="470"/>
      <c r="C97" s="471"/>
      <c r="D97" s="472"/>
      <c r="E97" s="473"/>
      <c r="F97" s="474"/>
      <c r="G97" s="474"/>
    </row>
    <row r="98" spans="1:7" ht="16.5" customHeight="1">
      <c r="A98" s="463"/>
      <c r="B98" s="463"/>
      <c r="C98" s="467" t="s">
        <v>1765</v>
      </c>
      <c r="D98" s="465"/>
      <c r="E98" s="466"/>
      <c r="F98" s="451"/>
      <c r="G98" s="451"/>
    </row>
    <row r="99" spans="1:7" ht="18" customHeight="1">
      <c r="A99" s="463">
        <v>34</v>
      </c>
      <c r="B99" s="463">
        <v>735111810</v>
      </c>
      <c r="C99" s="464" t="s">
        <v>1766</v>
      </c>
      <c r="D99" s="465" t="s">
        <v>160</v>
      </c>
      <c r="E99" s="466">
        <v>21</v>
      </c>
      <c r="F99" s="486">
        <v>0</v>
      </c>
      <c r="G99" s="451">
        <f>E99*F99</f>
        <v>0</v>
      </c>
    </row>
    <row r="100" spans="1:7" ht="18" customHeight="1">
      <c r="A100" s="463"/>
      <c r="B100" s="463"/>
      <c r="C100" s="464"/>
      <c r="D100" s="465"/>
      <c r="E100" s="466"/>
      <c r="F100" s="451"/>
      <c r="G100" s="451"/>
    </row>
    <row r="101" spans="1:7" ht="16.5" customHeight="1">
      <c r="A101" s="463">
        <v>35</v>
      </c>
      <c r="B101" s="463">
        <v>735291800</v>
      </c>
      <c r="C101" s="464" t="s">
        <v>1767</v>
      </c>
      <c r="D101" s="465" t="s">
        <v>335</v>
      </c>
      <c r="E101" s="466">
        <v>8</v>
      </c>
      <c r="F101" s="486">
        <v>0</v>
      </c>
      <c r="G101" s="451">
        <f>E101*F101</f>
        <v>0</v>
      </c>
    </row>
    <row r="102" spans="1:7" ht="16.5" customHeight="1">
      <c r="A102" s="463">
        <f>A101+1</f>
        <v>36</v>
      </c>
      <c r="B102" s="463">
        <v>735494811</v>
      </c>
      <c r="C102" s="464" t="s">
        <v>1768</v>
      </c>
      <c r="D102" s="465" t="s">
        <v>160</v>
      </c>
      <c r="E102" s="466">
        <v>200</v>
      </c>
      <c r="F102" s="486">
        <v>0</v>
      </c>
      <c r="G102" s="451">
        <f>E102*F102</f>
        <v>0</v>
      </c>
    </row>
    <row r="103" spans="1:7" ht="33" customHeight="1">
      <c r="A103" s="463"/>
      <c r="B103" s="463"/>
      <c r="C103" s="464" t="s">
        <v>1769</v>
      </c>
      <c r="D103" s="465"/>
      <c r="E103" s="466"/>
      <c r="F103" s="451"/>
      <c r="G103" s="451"/>
    </row>
    <row r="104" spans="1:7" ht="16.5" customHeight="1" thickBot="1">
      <c r="A104" s="463">
        <v>37</v>
      </c>
      <c r="B104" s="463">
        <v>734890801</v>
      </c>
      <c r="C104" s="464" t="s">
        <v>1758</v>
      </c>
      <c r="D104" s="465" t="s">
        <v>264</v>
      </c>
      <c r="E104" s="466">
        <v>0.6</v>
      </c>
      <c r="F104" s="486">
        <v>0</v>
      </c>
      <c r="G104" s="451">
        <f>E104*F104</f>
        <v>0</v>
      </c>
    </row>
    <row r="105" spans="1:7" ht="20.25" customHeight="1" thickBot="1">
      <c r="A105" s="452"/>
      <c r="B105" s="453"/>
      <c r="C105" s="454" t="s">
        <v>1770</v>
      </c>
      <c r="D105" s="453"/>
      <c r="E105" s="455"/>
      <c r="F105" s="456"/>
      <c r="G105" s="457">
        <f>SUM(G85:G104)</f>
        <v>0</v>
      </c>
    </row>
    <row r="106" spans="1:7" ht="20.25" customHeight="1" thickBot="1">
      <c r="A106" s="427"/>
      <c r="B106" s="428"/>
      <c r="C106" s="429"/>
      <c r="D106" s="430"/>
      <c r="E106" s="431"/>
      <c r="F106" s="428"/>
      <c r="G106" s="432"/>
    </row>
    <row r="107" spans="1:7" ht="24.75" customHeight="1" thickBot="1">
      <c r="A107" s="433"/>
      <c r="B107" s="434"/>
      <c r="C107" s="435" t="s">
        <v>1771</v>
      </c>
      <c r="D107" s="436"/>
      <c r="E107" s="437"/>
      <c r="F107" s="438"/>
      <c r="G107" s="439"/>
    </row>
    <row r="108" spans="1:7" ht="16.5" customHeight="1">
      <c r="A108" s="463"/>
      <c r="B108" s="463"/>
      <c r="C108" s="467" t="s">
        <v>1772</v>
      </c>
      <c r="D108" s="465"/>
      <c r="E108" s="466"/>
      <c r="F108" s="451"/>
      <c r="G108" s="451"/>
    </row>
    <row r="109" spans="1:7" ht="16.5" customHeight="1">
      <c r="A109" s="463"/>
      <c r="B109" s="463"/>
      <c r="C109" s="464" t="s">
        <v>1773</v>
      </c>
      <c r="D109" s="465"/>
      <c r="E109" s="466"/>
      <c r="F109" s="451"/>
      <c r="G109" s="451"/>
    </row>
    <row r="110" spans="1:7" ht="16.5" customHeight="1">
      <c r="A110" s="463">
        <v>38</v>
      </c>
      <c r="B110" s="463">
        <v>733191923</v>
      </c>
      <c r="C110" s="464" t="s">
        <v>1774</v>
      </c>
      <c r="D110" s="465" t="s">
        <v>335</v>
      </c>
      <c r="E110" s="466">
        <v>6</v>
      </c>
      <c r="F110" s="486">
        <v>0</v>
      </c>
      <c r="G110" s="451">
        <f>E110*F110</f>
        <v>0</v>
      </c>
    </row>
    <row r="111" spans="1:7" ht="16.5" customHeight="1">
      <c r="A111" s="463">
        <v>39</v>
      </c>
      <c r="B111" s="463">
        <v>733191922</v>
      </c>
      <c r="C111" s="464" t="s">
        <v>1775</v>
      </c>
      <c r="D111" s="465" t="s">
        <v>335</v>
      </c>
      <c r="E111" s="466">
        <v>2</v>
      </c>
      <c r="F111" s="486">
        <v>0</v>
      </c>
      <c r="G111" s="451">
        <f>E111*F111</f>
        <v>0</v>
      </c>
    </row>
    <row r="112" spans="1:7" ht="16.5" customHeight="1">
      <c r="A112" s="463"/>
      <c r="B112" s="463"/>
      <c r="C112" s="464"/>
      <c r="D112" s="465"/>
      <c r="E112" s="466"/>
      <c r="F112" s="451"/>
      <c r="G112" s="451"/>
    </row>
    <row r="113" spans="1:7" ht="16.5" customHeight="1">
      <c r="A113" s="463"/>
      <c r="B113" s="463"/>
      <c r="C113" s="467" t="s">
        <v>1776</v>
      </c>
      <c r="D113" s="465"/>
      <c r="E113" s="466"/>
      <c r="F113" s="451"/>
      <c r="G113" s="451"/>
    </row>
    <row r="114" spans="1:7" ht="33.950000000000003" customHeight="1">
      <c r="A114" s="463"/>
      <c r="B114" s="463"/>
      <c r="C114" s="464" t="s">
        <v>1777</v>
      </c>
      <c r="D114" s="465"/>
      <c r="E114" s="466"/>
      <c r="F114" s="451"/>
      <c r="G114" s="451"/>
    </row>
    <row r="115" spans="1:7" ht="16.5" customHeight="1">
      <c r="A115" s="463">
        <v>40</v>
      </c>
      <c r="B115" s="463">
        <v>735000912</v>
      </c>
      <c r="C115" s="467" t="s">
        <v>1778</v>
      </c>
      <c r="D115" s="465" t="s">
        <v>335</v>
      </c>
      <c r="E115" s="466">
        <v>8</v>
      </c>
      <c r="F115" s="486">
        <v>0</v>
      </c>
      <c r="G115" s="451">
        <f>E115*F115</f>
        <v>0</v>
      </c>
    </row>
    <row r="116" spans="1:7" ht="16.5" customHeight="1">
      <c r="A116" s="463"/>
      <c r="B116" s="463"/>
      <c r="C116" s="467"/>
      <c r="D116" s="465"/>
      <c r="E116" s="466"/>
      <c r="F116" s="451"/>
      <c r="G116" s="451"/>
    </row>
    <row r="117" spans="1:7" ht="16.5" customHeight="1">
      <c r="A117" s="463"/>
      <c r="B117" s="463"/>
      <c r="C117" s="464" t="s">
        <v>1779</v>
      </c>
      <c r="D117" s="465"/>
      <c r="E117" s="466"/>
      <c r="F117" s="451"/>
      <c r="G117" s="451"/>
    </row>
    <row r="118" spans="1:7" ht="16.5" customHeight="1">
      <c r="A118" s="463">
        <v>41</v>
      </c>
      <c r="B118" s="463">
        <v>733110912</v>
      </c>
      <c r="C118" s="464" t="s">
        <v>1780</v>
      </c>
      <c r="D118" s="465" t="s">
        <v>335</v>
      </c>
      <c r="E118" s="466">
        <v>2</v>
      </c>
      <c r="F118" s="486">
        <v>0</v>
      </c>
      <c r="G118" s="451">
        <f>E118*F118</f>
        <v>0</v>
      </c>
    </row>
    <row r="119" spans="1:7" ht="16.5" customHeight="1">
      <c r="A119" s="463">
        <f>A118+1</f>
        <v>42</v>
      </c>
      <c r="B119" s="463">
        <v>733110914</v>
      </c>
      <c r="C119" s="464" t="s">
        <v>1781</v>
      </c>
      <c r="D119" s="465" t="s">
        <v>335</v>
      </c>
      <c r="E119" s="466">
        <v>2</v>
      </c>
      <c r="F119" s="486">
        <v>0</v>
      </c>
      <c r="G119" s="451">
        <f>E119*F119</f>
        <v>0</v>
      </c>
    </row>
    <row r="120" spans="1:7" ht="16.5" customHeight="1">
      <c r="A120" s="463"/>
      <c r="B120" s="463"/>
      <c r="C120" s="464"/>
      <c r="D120" s="465"/>
      <c r="E120" s="466"/>
      <c r="F120" s="451"/>
      <c r="G120" s="451"/>
    </row>
    <row r="121" spans="1:7" ht="16.5" customHeight="1">
      <c r="A121" s="463"/>
      <c r="B121" s="463"/>
      <c r="C121" s="467" t="s">
        <v>1782</v>
      </c>
      <c r="D121" s="465"/>
      <c r="E121" s="466"/>
      <c r="F121" s="451"/>
      <c r="G121" s="451"/>
    </row>
    <row r="122" spans="1:7" ht="16.5" customHeight="1">
      <c r="A122" s="463"/>
      <c r="B122" s="391"/>
      <c r="C122" s="464" t="s">
        <v>1783</v>
      </c>
      <c r="D122" s="465"/>
      <c r="E122" s="466"/>
      <c r="F122" s="451"/>
      <c r="G122" s="451"/>
    </row>
    <row r="123" spans="1:7" ht="16.5" customHeight="1">
      <c r="A123" s="463">
        <v>43</v>
      </c>
      <c r="B123" s="463">
        <v>735191902</v>
      </c>
      <c r="C123" s="464" t="s">
        <v>1784</v>
      </c>
      <c r="D123" s="465" t="s">
        <v>160</v>
      </c>
      <c r="E123" s="466">
        <v>12</v>
      </c>
      <c r="F123" s="486">
        <v>0</v>
      </c>
      <c r="G123" s="451">
        <f>E123*F123</f>
        <v>0</v>
      </c>
    </row>
    <row r="124" spans="1:7" ht="16.5" customHeight="1">
      <c r="A124" s="463"/>
      <c r="B124" s="463"/>
      <c r="C124" s="464" t="s">
        <v>1785</v>
      </c>
      <c r="D124" s="465"/>
      <c r="E124" s="466"/>
      <c r="F124" s="451"/>
      <c r="G124" s="451"/>
    </row>
    <row r="125" spans="1:7" ht="16.5" customHeight="1">
      <c r="A125" s="463">
        <v>44</v>
      </c>
      <c r="B125" s="463">
        <v>735191904</v>
      </c>
      <c r="C125" s="464" t="s">
        <v>1784</v>
      </c>
      <c r="D125" s="465" t="s">
        <v>160</v>
      </c>
      <c r="E125" s="466">
        <v>12</v>
      </c>
      <c r="F125" s="486">
        <v>0</v>
      </c>
      <c r="G125" s="451">
        <f>E125*F125</f>
        <v>0</v>
      </c>
    </row>
    <row r="126" spans="1:7" ht="16.5" customHeight="1">
      <c r="A126" s="463">
        <f>A125+1</f>
        <v>45</v>
      </c>
      <c r="B126" s="463">
        <v>735191905</v>
      </c>
      <c r="C126" s="464" t="s">
        <v>1786</v>
      </c>
      <c r="D126" s="465" t="s">
        <v>160</v>
      </c>
      <c r="E126" s="466">
        <v>12</v>
      </c>
      <c r="F126" s="486">
        <v>0</v>
      </c>
      <c r="G126" s="451">
        <f>E126*F126</f>
        <v>0</v>
      </c>
    </row>
    <row r="127" spans="1:7" ht="16.5" customHeight="1">
      <c r="A127" s="463"/>
      <c r="B127" s="463"/>
      <c r="C127" s="464" t="s">
        <v>1787</v>
      </c>
      <c r="D127" s="465"/>
      <c r="E127" s="466"/>
      <c r="F127" s="451"/>
      <c r="G127" s="451"/>
    </row>
    <row r="128" spans="1:7" ht="16.5" customHeight="1">
      <c r="A128" s="463">
        <v>46</v>
      </c>
      <c r="B128" s="463">
        <v>735191910</v>
      </c>
      <c r="C128" s="464" t="s">
        <v>1788</v>
      </c>
      <c r="D128" s="465" t="s">
        <v>160</v>
      </c>
      <c r="E128" s="466">
        <v>200</v>
      </c>
      <c r="F128" s="486">
        <v>0</v>
      </c>
      <c r="G128" s="451">
        <f>E128*F128</f>
        <v>0</v>
      </c>
    </row>
    <row r="129" spans="1:7" ht="16.5" customHeight="1">
      <c r="A129" s="463"/>
      <c r="B129" s="463"/>
      <c r="C129" s="464" t="s">
        <v>1789</v>
      </c>
      <c r="D129" s="465"/>
      <c r="E129" s="466"/>
      <c r="F129" s="451"/>
      <c r="G129" s="451"/>
    </row>
    <row r="130" spans="1:7" ht="16.5" customHeight="1" thickBot="1">
      <c r="A130" s="463">
        <v>47</v>
      </c>
      <c r="B130" s="463">
        <v>735191914</v>
      </c>
      <c r="C130" s="464" t="s">
        <v>1784</v>
      </c>
      <c r="D130" s="465" t="s">
        <v>160</v>
      </c>
      <c r="E130" s="466">
        <v>12</v>
      </c>
      <c r="F130" s="486">
        <v>0</v>
      </c>
      <c r="G130" s="451">
        <f>E130*F130</f>
        <v>0</v>
      </c>
    </row>
    <row r="131" spans="1:7" ht="24.75" customHeight="1" thickBot="1">
      <c r="A131" s="452"/>
      <c r="B131" s="453"/>
      <c r="C131" s="454" t="s">
        <v>1770</v>
      </c>
      <c r="D131" s="453"/>
      <c r="E131" s="455"/>
      <c r="F131" s="456"/>
      <c r="G131" s="457">
        <f>SUM(G109:G130)</f>
        <v>0</v>
      </c>
    </row>
    <row r="132" spans="1:7" ht="24.75" customHeight="1" thickBot="1">
      <c r="A132" s="427"/>
      <c r="B132" s="428"/>
      <c r="C132" s="429"/>
      <c r="D132" s="430"/>
      <c r="E132" s="431"/>
      <c r="F132" s="428"/>
      <c r="G132" s="432"/>
    </row>
    <row r="133" spans="1:7" ht="28.5" customHeight="1" thickBot="1">
      <c r="A133" s="433"/>
      <c r="B133" s="434"/>
      <c r="C133" s="435" t="s">
        <v>1790</v>
      </c>
      <c r="D133" s="436"/>
      <c r="E133" s="437"/>
      <c r="F133" s="438"/>
      <c r="G133" s="439"/>
    </row>
    <row r="134" spans="1:7" ht="16.5" customHeight="1">
      <c r="A134" s="463"/>
      <c r="B134" s="463"/>
      <c r="C134" s="467" t="s">
        <v>1791</v>
      </c>
      <c r="D134" s="465"/>
      <c r="E134" s="466"/>
      <c r="F134" s="451"/>
      <c r="G134" s="451"/>
    </row>
    <row r="135" spans="1:7" ht="34.5" customHeight="1">
      <c r="A135" s="463">
        <v>48</v>
      </c>
      <c r="B135" s="463">
        <v>971033151</v>
      </c>
      <c r="C135" s="464" t="s">
        <v>1792</v>
      </c>
      <c r="D135" s="475" t="s">
        <v>335</v>
      </c>
      <c r="E135" s="466">
        <v>4</v>
      </c>
      <c r="F135" s="486">
        <v>0</v>
      </c>
      <c r="G135" s="451">
        <f>E135*F135</f>
        <v>0</v>
      </c>
    </row>
    <row r="136" spans="1:7">
      <c r="A136" s="463">
        <v>49</v>
      </c>
      <c r="B136" s="463" t="s">
        <v>1793</v>
      </c>
      <c r="C136" s="464" t="s">
        <v>1794</v>
      </c>
      <c r="D136" s="475" t="s">
        <v>201</v>
      </c>
      <c r="E136" s="466">
        <v>1</v>
      </c>
      <c r="F136" s="486">
        <v>0</v>
      </c>
      <c r="G136" s="451">
        <f>E136*F136</f>
        <v>0</v>
      </c>
    </row>
    <row r="137" spans="1:7" ht="30.75" thickBot="1">
      <c r="A137" s="463">
        <f>A136+1</f>
        <v>50</v>
      </c>
      <c r="B137" s="463" t="s">
        <v>1795</v>
      </c>
      <c r="C137" s="464" t="s">
        <v>1796</v>
      </c>
      <c r="D137" s="475" t="s">
        <v>201</v>
      </c>
      <c r="E137" s="466">
        <v>3</v>
      </c>
      <c r="F137" s="486">
        <v>0</v>
      </c>
      <c r="G137" s="451">
        <f>E137*F137</f>
        <v>0</v>
      </c>
    </row>
    <row r="138" spans="1:7" ht="18.75" thickBot="1">
      <c r="A138" s="452"/>
      <c r="B138" s="453"/>
      <c r="C138" s="454" t="s">
        <v>1770</v>
      </c>
      <c r="D138" s="453"/>
      <c r="E138" s="455"/>
      <c r="F138" s="456"/>
      <c r="G138" s="457">
        <f>SUM(G135:G137)</f>
        <v>0</v>
      </c>
    </row>
    <row r="139" spans="1:7" ht="18.75" thickBot="1">
      <c r="A139" s="427"/>
      <c r="B139" s="428"/>
      <c r="C139" s="429"/>
      <c r="D139" s="430"/>
      <c r="E139" s="431"/>
      <c r="F139" s="428"/>
      <c r="G139" s="432"/>
    </row>
    <row r="140" spans="1:7" ht="21" thickBot="1">
      <c r="A140" s="476"/>
      <c r="B140" s="476"/>
      <c r="C140" s="477" t="s">
        <v>1707</v>
      </c>
      <c r="D140" s="478"/>
      <c r="E140" s="479"/>
      <c r="F140" s="480"/>
      <c r="G140" s="481">
        <f>G138+G131+G105+G80+G72+G60+G46+G27</f>
        <v>0</v>
      </c>
    </row>
  </sheetData>
  <sheetProtection password="CA93" sheet="1" objects="1" scenarios="1"/>
  <mergeCells count="1">
    <mergeCell ref="D3:F3"/>
  </mergeCells>
  <printOptions horizontalCentered="1"/>
  <pageMargins left="0.2" right="0.16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6"/>
  <sheetViews>
    <sheetView showGridLines="0" zoomScale="75" zoomScaleNormal="75" zoomScaleSheetLayoutView="100" workbookViewId="0">
      <pane ySplit="4" topLeftCell="A5" activePane="bottomLeft" state="frozen"/>
      <selection pane="bottomLeft" activeCell="K15" sqref="K15"/>
    </sheetView>
  </sheetViews>
  <sheetFormatPr defaultColWidth="14" defaultRowHeight="15"/>
  <cols>
    <col min="1" max="2" width="12.33203125" style="578" customWidth="1"/>
    <col min="3" max="3" width="74.6640625" style="579" customWidth="1"/>
    <col min="4" max="4" width="11" style="579" customWidth="1"/>
    <col min="5" max="5" width="13.5" style="580" customWidth="1"/>
    <col min="6" max="6" width="16" style="579" customWidth="1"/>
    <col min="7" max="7" width="28.83203125" style="579" customWidth="1"/>
    <col min="8" max="16384" width="14" style="494"/>
  </cols>
  <sheetData>
    <row r="1" spans="1:7" ht="41.45" customHeight="1">
      <c r="A1" s="487"/>
      <c r="B1" s="488"/>
      <c r="C1" s="489" t="s">
        <v>1797</v>
      </c>
      <c r="D1" s="490" t="s">
        <v>1696</v>
      </c>
      <c r="E1" s="491"/>
      <c r="F1" s="492"/>
      <c r="G1" s="493"/>
    </row>
    <row r="2" spans="1:7" ht="30" customHeight="1">
      <c r="A2" s="495"/>
      <c r="B2" s="496"/>
      <c r="C2" s="497" t="s">
        <v>1798</v>
      </c>
      <c r="D2" s="497"/>
      <c r="E2" s="497"/>
      <c r="F2" s="497"/>
      <c r="G2" s="498"/>
    </row>
    <row r="3" spans="1:7" ht="30.75" customHeight="1" thickBot="1">
      <c r="A3" s="495"/>
      <c r="B3" s="496"/>
      <c r="C3" s="499" t="s">
        <v>1799</v>
      </c>
      <c r="D3" s="402" t="s">
        <v>1800</v>
      </c>
      <c r="E3" s="500"/>
      <c r="F3" s="500"/>
      <c r="G3" s="403">
        <v>43172</v>
      </c>
    </row>
    <row r="4" spans="1:7" ht="24.75" thickBot="1">
      <c r="A4" s="404" t="s">
        <v>1698</v>
      </c>
      <c r="B4" s="501"/>
      <c r="C4" s="405" t="s">
        <v>1699</v>
      </c>
      <c r="D4" s="406" t="s">
        <v>1700</v>
      </c>
      <c r="E4" s="407" t="s">
        <v>142</v>
      </c>
      <c r="F4" s="408" t="s">
        <v>1701</v>
      </c>
      <c r="G4" s="409" t="s">
        <v>1702</v>
      </c>
    </row>
    <row r="5" spans="1:7" ht="23.25">
      <c r="A5" s="410"/>
      <c r="B5" s="502"/>
      <c r="C5" s="411" t="s">
        <v>1703</v>
      </c>
      <c r="D5" s="410"/>
      <c r="E5" s="412"/>
      <c r="F5" s="413"/>
      <c r="G5" s="414"/>
    </row>
    <row r="6" spans="1:7" ht="19.7" customHeight="1">
      <c r="A6" s="415">
        <v>443</v>
      </c>
      <c r="B6" s="415"/>
      <c r="C6" s="329" t="str">
        <f>C14</f>
        <v>Spínací zařízení</v>
      </c>
      <c r="D6" s="415"/>
      <c r="E6" s="416"/>
      <c r="F6" s="417"/>
      <c r="G6" s="418">
        <f>G39</f>
        <v>0</v>
      </c>
    </row>
    <row r="7" spans="1:7" ht="18" customHeight="1">
      <c r="A7" s="415">
        <v>444</v>
      </c>
      <c r="B7" s="415"/>
      <c r="C7" s="329" t="str">
        <f>C41</f>
        <v>Rozvody elektrické energie</v>
      </c>
      <c r="D7" s="415"/>
      <c r="E7" s="416"/>
      <c r="F7" s="417"/>
      <c r="G7" s="418">
        <f>G67</f>
        <v>0</v>
      </c>
    </row>
    <row r="8" spans="1:7" ht="18" customHeight="1">
      <c r="A8" s="415">
        <v>444</v>
      </c>
      <c r="B8" s="415"/>
      <c r="C8" s="329" t="str">
        <f>C69</f>
        <v>Montáž rozvodů elektrické energie</v>
      </c>
      <c r="D8" s="415"/>
      <c r="E8" s="416"/>
      <c r="F8" s="417"/>
      <c r="G8" s="418">
        <f>G99</f>
        <v>0</v>
      </c>
    </row>
    <row r="9" spans="1:7" ht="18" customHeight="1">
      <c r="A9" s="415">
        <v>445</v>
      </c>
      <c r="B9" s="415"/>
      <c r="C9" s="329" t="str">
        <f>C101</f>
        <v>Osvětlení</v>
      </c>
      <c r="D9" s="415"/>
      <c r="E9" s="416"/>
      <c r="F9" s="417"/>
      <c r="G9" s="418">
        <f>G105</f>
        <v>0</v>
      </c>
    </row>
    <row r="10" spans="1:7" ht="18" customHeight="1">
      <c r="A10" s="415">
        <v>445</v>
      </c>
      <c r="B10" s="415"/>
      <c r="C10" s="329" t="str">
        <f>C107</f>
        <v>Montáž osvětlení</v>
      </c>
      <c r="D10" s="415"/>
      <c r="E10" s="416"/>
      <c r="F10" s="417"/>
      <c r="G10" s="418">
        <f>G110</f>
        <v>0</v>
      </c>
    </row>
    <row r="11" spans="1:7" ht="18" customHeight="1">
      <c r="A11" s="415">
        <v>446</v>
      </c>
      <c r="B11" s="415"/>
      <c r="C11" s="329" t="str">
        <f>C112</f>
        <v>Bleskosvody</v>
      </c>
      <c r="D11" s="415"/>
      <c r="E11" s="416"/>
      <c r="F11" s="417"/>
      <c r="G11" s="503">
        <f>G124</f>
        <v>0</v>
      </c>
    </row>
    <row r="12" spans="1:7" ht="18" customHeight="1" thickBot="1">
      <c r="A12" s="415">
        <v>446</v>
      </c>
      <c r="B12" s="415"/>
      <c r="C12" s="329" t="str">
        <f>C126</f>
        <v>Montáž bleskosvodu</v>
      </c>
      <c r="D12" s="415"/>
      <c r="E12" s="416"/>
      <c r="F12" s="417"/>
      <c r="G12" s="503">
        <f>G134</f>
        <v>0</v>
      </c>
    </row>
    <row r="13" spans="1:7" ht="23.45" customHeight="1" thickBot="1">
      <c r="A13" s="422"/>
      <c r="B13" s="422"/>
      <c r="C13" s="423" t="s">
        <v>1707</v>
      </c>
      <c r="D13" s="422"/>
      <c r="E13" s="424"/>
      <c r="F13" s="425"/>
      <c r="G13" s="426">
        <f>SUM(G6:G12)</f>
        <v>0</v>
      </c>
    </row>
    <row r="14" spans="1:7" ht="16.5" thickBot="1">
      <c r="A14" s="433"/>
      <c r="B14" s="436">
        <v>443</v>
      </c>
      <c r="C14" s="459" t="s">
        <v>1801</v>
      </c>
      <c r="D14" s="436"/>
      <c r="E14" s="437"/>
      <c r="F14" s="438"/>
      <c r="G14" s="439"/>
    </row>
    <row r="15" spans="1:7" ht="16.5" thickBot="1">
      <c r="A15" s="504"/>
      <c r="B15" s="434"/>
      <c r="C15" s="505" t="s">
        <v>1802</v>
      </c>
      <c r="D15" s="506"/>
      <c r="E15" s="507"/>
      <c r="F15" s="507"/>
      <c r="G15" s="508"/>
    </row>
    <row r="16" spans="1:7" ht="15.75" thickBot="1">
      <c r="A16" s="440">
        <v>1</v>
      </c>
      <c r="B16" s="440">
        <v>443.00009999999997</v>
      </c>
      <c r="C16" s="509" t="s">
        <v>1803</v>
      </c>
      <c r="D16" s="510" t="s">
        <v>1804</v>
      </c>
      <c r="E16" s="511">
        <v>1</v>
      </c>
      <c r="F16" s="581"/>
      <c r="G16" s="512">
        <f t="shared" ref="G16:G17" si="0">E16*F16</f>
        <v>0</v>
      </c>
    </row>
    <row r="17" spans="1:7" ht="15.75" thickBot="1">
      <c r="A17" s="440">
        <v>2</v>
      </c>
      <c r="B17" s="440">
        <v>443.00020000000001</v>
      </c>
      <c r="C17" s="509" t="s">
        <v>1805</v>
      </c>
      <c r="D17" s="510" t="s">
        <v>1804</v>
      </c>
      <c r="E17" s="511">
        <v>1</v>
      </c>
      <c r="F17" s="581"/>
      <c r="G17" s="512">
        <f t="shared" si="0"/>
        <v>0</v>
      </c>
    </row>
    <row r="18" spans="1:7" ht="15.75" thickBot="1">
      <c r="A18" s="440">
        <v>3</v>
      </c>
      <c r="B18" s="440">
        <v>443.00029999999998</v>
      </c>
      <c r="C18" s="509" t="s">
        <v>1806</v>
      </c>
      <c r="D18" s="510" t="s">
        <v>1807</v>
      </c>
      <c r="E18" s="511">
        <v>1</v>
      </c>
      <c r="F18" s="581"/>
      <c r="G18" s="512">
        <f>E18*F18</f>
        <v>0</v>
      </c>
    </row>
    <row r="19" spans="1:7" ht="15.75" thickBot="1">
      <c r="A19" s="440">
        <v>4</v>
      </c>
      <c r="B19" s="440">
        <v>443.00040000000001</v>
      </c>
      <c r="C19" s="509" t="s">
        <v>1808</v>
      </c>
      <c r="D19" s="510" t="s">
        <v>1804</v>
      </c>
      <c r="E19" s="511">
        <v>1</v>
      </c>
      <c r="F19" s="581"/>
      <c r="G19" s="512">
        <f>E19*F19</f>
        <v>0</v>
      </c>
    </row>
    <row r="20" spans="1:7" ht="16.5" thickBot="1">
      <c r="A20" s="504"/>
      <c r="B20" s="434"/>
      <c r="C20" s="505" t="s">
        <v>1809</v>
      </c>
      <c r="D20" s="506"/>
      <c r="E20" s="507"/>
      <c r="F20" s="507"/>
      <c r="G20" s="508"/>
    </row>
    <row r="21" spans="1:7" ht="15.75" thickBot="1">
      <c r="A21" s="440">
        <v>5</v>
      </c>
      <c r="B21" s="440">
        <v>443.00049999999999</v>
      </c>
      <c r="C21" s="509" t="s">
        <v>1810</v>
      </c>
      <c r="D21" s="510" t="s">
        <v>1804</v>
      </c>
      <c r="E21" s="511">
        <v>1</v>
      </c>
      <c r="F21" s="581"/>
      <c r="G21" s="512">
        <f t="shared" ref="G21:G38" si="1">E21*F21</f>
        <v>0</v>
      </c>
    </row>
    <row r="22" spans="1:7" ht="15.75" thickBot="1">
      <c r="A22" s="440">
        <v>6</v>
      </c>
      <c r="B22" s="440">
        <v>443.00060000000002</v>
      </c>
      <c r="C22" s="509" t="s">
        <v>1811</v>
      </c>
      <c r="D22" s="510" t="s">
        <v>1804</v>
      </c>
      <c r="E22" s="511">
        <v>4</v>
      </c>
      <c r="F22" s="581"/>
      <c r="G22" s="512">
        <f t="shared" si="1"/>
        <v>0</v>
      </c>
    </row>
    <row r="23" spans="1:7" ht="15.75" thickBot="1">
      <c r="A23" s="440">
        <v>7</v>
      </c>
      <c r="B23" s="440">
        <v>443.00069999999999</v>
      </c>
      <c r="C23" s="509" t="s">
        <v>1812</v>
      </c>
      <c r="D23" s="510" t="s">
        <v>1804</v>
      </c>
      <c r="E23" s="511">
        <v>1</v>
      </c>
      <c r="F23" s="581"/>
      <c r="G23" s="512">
        <f t="shared" si="1"/>
        <v>0</v>
      </c>
    </row>
    <row r="24" spans="1:7" ht="15.75" thickBot="1">
      <c r="A24" s="440">
        <v>8</v>
      </c>
      <c r="B24" s="440">
        <v>443.00080000000003</v>
      </c>
      <c r="C24" s="509" t="s">
        <v>1813</v>
      </c>
      <c r="D24" s="513" t="s">
        <v>1804</v>
      </c>
      <c r="E24" s="511">
        <v>1</v>
      </c>
      <c r="F24" s="581"/>
      <c r="G24" s="512">
        <f t="shared" si="1"/>
        <v>0</v>
      </c>
    </row>
    <row r="25" spans="1:7" ht="15.75" thickBot="1">
      <c r="A25" s="440">
        <v>9</v>
      </c>
      <c r="B25" s="440">
        <v>443.0009</v>
      </c>
      <c r="C25" s="509" t="s">
        <v>1814</v>
      </c>
      <c r="D25" s="514" t="s">
        <v>1804</v>
      </c>
      <c r="E25" s="515">
        <v>3</v>
      </c>
      <c r="F25" s="582"/>
      <c r="G25" s="516">
        <f t="shared" si="1"/>
        <v>0</v>
      </c>
    </row>
    <row r="26" spans="1:7" ht="15.75" thickBot="1">
      <c r="A26" s="440">
        <v>10</v>
      </c>
      <c r="B26" s="440">
        <v>443.00099999999998</v>
      </c>
      <c r="C26" s="517" t="s">
        <v>1815</v>
      </c>
      <c r="D26" s="513" t="s">
        <v>1804</v>
      </c>
      <c r="E26" s="511">
        <v>1</v>
      </c>
      <c r="F26" s="581"/>
      <c r="G26" s="512">
        <f t="shared" si="1"/>
        <v>0</v>
      </c>
    </row>
    <row r="27" spans="1:7" ht="15.75" thickBot="1">
      <c r="A27" s="440">
        <v>11</v>
      </c>
      <c r="B27" s="440">
        <v>443.00110000000001</v>
      </c>
      <c r="C27" s="517" t="s">
        <v>1816</v>
      </c>
      <c r="D27" s="513" t="s">
        <v>1804</v>
      </c>
      <c r="E27" s="511">
        <v>2</v>
      </c>
      <c r="F27" s="581"/>
      <c r="G27" s="512">
        <f t="shared" si="1"/>
        <v>0</v>
      </c>
    </row>
    <row r="28" spans="1:7" ht="15.75" thickBot="1">
      <c r="A28" s="440">
        <v>12</v>
      </c>
      <c r="B28" s="440">
        <v>443.00119999999998</v>
      </c>
      <c r="C28" s="509" t="s">
        <v>1817</v>
      </c>
      <c r="D28" s="510" t="s">
        <v>1804</v>
      </c>
      <c r="E28" s="511">
        <v>1</v>
      </c>
      <c r="F28" s="581"/>
      <c r="G28" s="512">
        <f t="shared" si="1"/>
        <v>0</v>
      </c>
    </row>
    <row r="29" spans="1:7" ht="15.75" thickBot="1">
      <c r="A29" s="440">
        <v>13</v>
      </c>
      <c r="B29" s="440">
        <v>443.00130000000001</v>
      </c>
      <c r="C29" s="509" t="s">
        <v>1818</v>
      </c>
      <c r="D29" s="510" t="s">
        <v>1804</v>
      </c>
      <c r="E29" s="511">
        <v>2</v>
      </c>
      <c r="F29" s="581"/>
      <c r="G29" s="512">
        <f t="shared" si="1"/>
        <v>0</v>
      </c>
    </row>
    <row r="30" spans="1:7" ht="15.75" thickBot="1">
      <c r="A30" s="440">
        <v>14</v>
      </c>
      <c r="B30" s="440">
        <v>443.00139999999999</v>
      </c>
      <c r="C30" s="509" t="s">
        <v>1819</v>
      </c>
      <c r="D30" s="510" t="s">
        <v>1804</v>
      </c>
      <c r="E30" s="511">
        <v>9</v>
      </c>
      <c r="F30" s="581"/>
      <c r="G30" s="512">
        <f t="shared" si="1"/>
        <v>0</v>
      </c>
    </row>
    <row r="31" spans="1:7" ht="15.75" thickBot="1">
      <c r="A31" s="440">
        <v>15</v>
      </c>
      <c r="B31" s="440">
        <v>443.00150000000002</v>
      </c>
      <c r="C31" s="509" t="s">
        <v>1820</v>
      </c>
      <c r="D31" s="510" t="s">
        <v>1804</v>
      </c>
      <c r="E31" s="511">
        <v>1</v>
      </c>
      <c r="F31" s="581"/>
      <c r="G31" s="512">
        <f t="shared" si="1"/>
        <v>0</v>
      </c>
    </row>
    <row r="32" spans="1:7" ht="15.75" thickBot="1">
      <c r="A32" s="440">
        <v>16</v>
      </c>
      <c r="B32" s="440">
        <v>443.0016</v>
      </c>
      <c r="C32" s="509" t="s">
        <v>1821</v>
      </c>
      <c r="D32" s="510" t="s">
        <v>1804</v>
      </c>
      <c r="E32" s="511">
        <v>2</v>
      </c>
      <c r="F32" s="581"/>
      <c r="G32" s="512">
        <f t="shared" si="1"/>
        <v>0</v>
      </c>
    </row>
    <row r="33" spans="1:7" ht="15.75" thickBot="1">
      <c r="A33" s="440">
        <v>17</v>
      </c>
      <c r="B33" s="440">
        <v>443.00170000000003</v>
      </c>
      <c r="C33" s="509" t="s">
        <v>1822</v>
      </c>
      <c r="D33" s="510" t="s">
        <v>1804</v>
      </c>
      <c r="E33" s="511">
        <v>1</v>
      </c>
      <c r="F33" s="581"/>
      <c r="G33" s="512">
        <f t="shared" si="1"/>
        <v>0</v>
      </c>
    </row>
    <row r="34" spans="1:7" ht="15.75" thickBot="1">
      <c r="A34" s="440">
        <v>18</v>
      </c>
      <c r="B34" s="440">
        <v>443.0018</v>
      </c>
      <c r="C34" s="509" t="s">
        <v>1823</v>
      </c>
      <c r="D34" s="510" t="s">
        <v>1804</v>
      </c>
      <c r="E34" s="511">
        <v>1</v>
      </c>
      <c r="F34" s="581"/>
      <c r="G34" s="512">
        <f t="shared" si="1"/>
        <v>0</v>
      </c>
    </row>
    <row r="35" spans="1:7" ht="15.75" thickBot="1">
      <c r="A35" s="440">
        <v>19</v>
      </c>
      <c r="B35" s="440">
        <v>443.00189999999998</v>
      </c>
      <c r="C35" s="509" t="s">
        <v>1824</v>
      </c>
      <c r="D35" s="510" t="s">
        <v>1804</v>
      </c>
      <c r="E35" s="511">
        <v>1</v>
      </c>
      <c r="F35" s="581"/>
      <c r="G35" s="512">
        <f t="shared" si="1"/>
        <v>0</v>
      </c>
    </row>
    <row r="36" spans="1:7" ht="15.75" thickBot="1">
      <c r="A36" s="440">
        <v>20</v>
      </c>
      <c r="B36" s="440">
        <v>443.00200000000001</v>
      </c>
      <c r="C36" s="518" t="s">
        <v>1825</v>
      </c>
      <c r="D36" s="510" t="s">
        <v>1804</v>
      </c>
      <c r="E36" s="511">
        <v>2</v>
      </c>
      <c r="F36" s="581"/>
      <c r="G36" s="512">
        <f t="shared" si="1"/>
        <v>0</v>
      </c>
    </row>
    <row r="37" spans="1:7" ht="15.75" thickBot="1">
      <c r="A37" s="440">
        <v>21</v>
      </c>
      <c r="B37" s="440">
        <v>443.00209999999998</v>
      </c>
      <c r="C37" s="509" t="s">
        <v>1806</v>
      </c>
      <c r="D37" s="510" t="s">
        <v>1807</v>
      </c>
      <c r="E37" s="511">
        <v>1</v>
      </c>
      <c r="F37" s="581"/>
      <c r="G37" s="512">
        <f t="shared" si="1"/>
        <v>0</v>
      </c>
    </row>
    <row r="38" spans="1:7" ht="15.75" thickBot="1">
      <c r="A38" s="440">
        <v>22</v>
      </c>
      <c r="B38" s="440">
        <v>443.00220000000098</v>
      </c>
      <c r="C38" s="509" t="s">
        <v>1808</v>
      </c>
      <c r="D38" s="510" t="s">
        <v>1804</v>
      </c>
      <c r="E38" s="511">
        <v>1</v>
      </c>
      <c r="F38" s="581"/>
      <c r="G38" s="512">
        <f t="shared" si="1"/>
        <v>0</v>
      </c>
    </row>
    <row r="39" spans="1:7" ht="18.75" thickBot="1">
      <c r="A39" s="519"/>
      <c r="B39" s="520"/>
      <c r="C39" s="521" t="s">
        <v>1712</v>
      </c>
      <c r="D39" s="520"/>
      <c r="E39" s="522"/>
      <c r="F39" s="523"/>
      <c r="G39" s="524">
        <f>SUM(G15:G38)</f>
        <v>0</v>
      </c>
    </row>
    <row r="40" spans="1:7" ht="18.75" thickBot="1">
      <c r="A40" s="525"/>
      <c r="B40" s="526"/>
      <c r="C40" s="527"/>
      <c r="D40" s="526"/>
      <c r="E40" s="528"/>
      <c r="F40" s="529"/>
      <c r="G40" s="530"/>
    </row>
    <row r="41" spans="1:7" ht="16.5" thickBot="1">
      <c r="A41" s="531"/>
      <c r="B41" s="436">
        <v>444</v>
      </c>
      <c r="C41" s="459" t="s">
        <v>1826</v>
      </c>
      <c r="D41" s="436"/>
      <c r="E41" s="437"/>
      <c r="F41" s="438"/>
      <c r="G41" s="532"/>
    </row>
    <row r="42" spans="1:7" ht="15.75" thickBot="1">
      <c r="A42" s="531">
        <v>23</v>
      </c>
      <c r="B42" s="531">
        <v>444.00009999999997</v>
      </c>
      <c r="C42" s="517" t="s">
        <v>1827</v>
      </c>
      <c r="D42" s="513" t="s">
        <v>1804</v>
      </c>
      <c r="E42" s="533">
        <v>4</v>
      </c>
      <c r="F42" s="583"/>
      <c r="G42" s="535">
        <f t="shared" ref="G42:G45" si="2">E42*F42</f>
        <v>0</v>
      </c>
    </row>
    <row r="43" spans="1:7" ht="15.75" thickBot="1">
      <c r="A43" s="531">
        <v>24</v>
      </c>
      <c r="B43" s="531">
        <v>444.00020000000001</v>
      </c>
      <c r="C43" s="517" t="s">
        <v>1828</v>
      </c>
      <c r="D43" s="513" t="s">
        <v>1804</v>
      </c>
      <c r="E43" s="533">
        <v>1</v>
      </c>
      <c r="F43" s="583"/>
      <c r="G43" s="535">
        <f t="shared" si="2"/>
        <v>0</v>
      </c>
    </row>
    <row r="44" spans="1:7" ht="15.75" thickBot="1">
      <c r="A44" s="531">
        <v>25</v>
      </c>
      <c r="B44" s="531">
        <v>444.00029999999998</v>
      </c>
      <c r="C44" s="517" t="s">
        <v>1829</v>
      </c>
      <c r="D44" s="513" t="s">
        <v>1804</v>
      </c>
      <c r="E44" s="533">
        <v>10</v>
      </c>
      <c r="F44" s="583"/>
      <c r="G44" s="535">
        <f>E44*F44</f>
        <v>0</v>
      </c>
    </row>
    <row r="45" spans="1:7" ht="15.75" thickBot="1">
      <c r="A45" s="531">
        <v>26</v>
      </c>
      <c r="B45" s="531">
        <v>444.00040000000001</v>
      </c>
      <c r="C45" s="517" t="s">
        <v>1830</v>
      </c>
      <c r="D45" s="513" t="s">
        <v>1804</v>
      </c>
      <c r="E45" s="533">
        <v>1</v>
      </c>
      <c r="F45" s="583"/>
      <c r="G45" s="535">
        <f t="shared" si="2"/>
        <v>0</v>
      </c>
    </row>
    <row r="46" spans="1:7" ht="32.25" thickBot="1">
      <c r="A46" s="531">
        <v>27</v>
      </c>
      <c r="B46" s="531">
        <v>444.00049999999999</v>
      </c>
      <c r="C46" s="517" t="s">
        <v>1831</v>
      </c>
      <c r="D46" s="513" t="s">
        <v>201</v>
      </c>
      <c r="E46" s="533">
        <v>60</v>
      </c>
      <c r="F46" s="583"/>
      <c r="G46" s="535">
        <f>F46*E46</f>
        <v>0</v>
      </c>
    </row>
    <row r="47" spans="1:7" ht="15.75" thickBot="1">
      <c r="A47" s="531">
        <v>28</v>
      </c>
      <c r="B47" s="531">
        <v>444.00060000000002</v>
      </c>
      <c r="C47" s="517" t="s">
        <v>1832</v>
      </c>
      <c r="D47" s="513" t="s">
        <v>1804</v>
      </c>
      <c r="E47" s="533">
        <v>100</v>
      </c>
      <c r="F47" s="583"/>
      <c r="G47" s="535">
        <f t="shared" ref="G47:G64" si="3">E47*F47</f>
        <v>0</v>
      </c>
    </row>
    <row r="48" spans="1:7" ht="15.75" thickBot="1">
      <c r="A48" s="531">
        <v>29</v>
      </c>
      <c r="B48" s="531">
        <v>444.00069999999999</v>
      </c>
      <c r="C48" s="517" t="s">
        <v>1833</v>
      </c>
      <c r="D48" s="513" t="s">
        <v>1804</v>
      </c>
      <c r="E48" s="533">
        <v>100</v>
      </c>
      <c r="F48" s="583"/>
      <c r="G48" s="535">
        <f t="shared" si="3"/>
        <v>0</v>
      </c>
    </row>
    <row r="49" spans="1:7" ht="15.75" thickBot="1">
      <c r="A49" s="531">
        <v>30</v>
      </c>
      <c r="B49" s="531">
        <v>444.00080000000003</v>
      </c>
      <c r="C49" s="517" t="s">
        <v>1834</v>
      </c>
      <c r="D49" s="513" t="s">
        <v>1804</v>
      </c>
      <c r="E49" s="533">
        <v>30</v>
      </c>
      <c r="F49" s="583"/>
      <c r="G49" s="535">
        <f t="shared" si="3"/>
        <v>0</v>
      </c>
    </row>
    <row r="50" spans="1:7" ht="15.75" thickBot="1">
      <c r="A50" s="531">
        <v>31</v>
      </c>
      <c r="B50" s="531">
        <v>444.0009</v>
      </c>
      <c r="C50" s="517" t="s">
        <v>1835</v>
      </c>
      <c r="D50" s="513" t="s">
        <v>1804</v>
      </c>
      <c r="E50" s="533">
        <v>100</v>
      </c>
      <c r="F50" s="583"/>
      <c r="G50" s="535">
        <f t="shared" si="3"/>
        <v>0</v>
      </c>
    </row>
    <row r="51" spans="1:7" ht="15.75" thickBot="1">
      <c r="A51" s="531">
        <v>32</v>
      </c>
      <c r="B51" s="531">
        <v>444.00099999999998</v>
      </c>
      <c r="C51" s="517" t="s">
        <v>1836</v>
      </c>
      <c r="D51" s="513" t="s">
        <v>1804</v>
      </c>
      <c r="E51" s="533">
        <v>100</v>
      </c>
      <c r="F51" s="583"/>
      <c r="G51" s="535">
        <f t="shared" si="3"/>
        <v>0</v>
      </c>
    </row>
    <row r="52" spans="1:7" ht="30.75" thickBot="1">
      <c r="A52" s="531">
        <v>33</v>
      </c>
      <c r="B52" s="531">
        <v>444.00110000000001</v>
      </c>
      <c r="C52" s="517" t="s">
        <v>1837</v>
      </c>
      <c r="D52" s="513" t="s">
        <v>201</v>
      </c>
      <c r="E52" s="533">
        <v>45</v>
      </c>
      <c r="F52" s="583"/>
      <c r="G52" s="535">
        <f t="shared" si="3"/>
        <v>0</v>
      </c>
    </row>
    <row r="53" spans="1:7" ht="15.75" thickBot="1">
      <c r="A53" s="531">
        <v>34</v>
      </c>
      <c r="B53" s="531">
        <v>444.00119999999998</v>
      </c>
      <c r="C53" s="517" t="s">
        <v>1838</v>
      </c>
      <c r="D53" s="513" t="s">
        <v>1839</v>
      </c>
      <c r="E53" s="533">
        <v>0.2</v>
      </c>
      <c r="F53" s="583"/>
      <c r="G53" s="535">
        <f t="shared" si="3"/>
        <v>0</v>
      </c>
    </row>
    <row r="54" spans="1:7" ht="15.75" thickBot="1">
      <c r="A54" s="531">
        <v>35</v>
      </c>
      <c r="B54" s="531">
        <v>444.00130000000001</v>
      </c>
      <c r="C54" s="517" t="s">
        <v>1840</v>
      </c>
      <c r="D54" s="513" t="s">
        <v>201</v>
      </c>
      <c r="E54" s="533">
        <v>80</v>
      </c>
      <c r="F54" s="583"/>
      <c r="G54" s="535">
        <f t="shared" si="3"/>
        <v>0</v>
      </c>
    </row>
    <row r="55" spans="1:7" ht="15.75" thickBot="1">
      <c r="A55" s="531">
        <v>36</v>
      </c>
      <c r="B55" s="531">
        <v>444.00139999999999</v>
      </c>
      <c r="C55" s="517" t="s">
        <v>1841</v>
      </c>
      <c r="D55" s="513" t="s">
        <v>201</v>
      </c>
      <c r="E55" s="533">
        <v>6</v>
      </c>
      <c r="F55" s="583"/>
      <c r="G55" s="535">
        <f>E55*F55</f>
        <v>0</v>
      </c>
    </row>
    <row r="56" spans="1:7" ht="15.75" thickBot="1">
      <c r="A56" s="531">
        <v>37</v>
      </c>
      <c r="B56" s="531">
        <v>444.00150000000002</v>
      </c>
      <c r="C56" s="517" t="s">
        <v>1842</v>
      </c>
      <c r="D56" s="513" t="s">
        <v>201</v>
      </c>
      <c r="E56" s="533">
        <v>80</v>
      </c>
      <c r="F56" s="583"/>
      <c r="G56" s="535">
        <f t="shared" si="3"/>
        <v>0</v>
      </c>
    </row>
    <row r="57" spans="1:7" ht="15.75" thickBot="1">
      <c r="A57" s="531">
        <v>38</v>
      </c>
      <c r="B57" s="531">
        <v>444.0016</v>
      </c>
      <c r="C57" s="517" t="s">
        <v>1843</v>
      </c>
      <c r="D57" s="513" t="s">
        <v>201</v>
      </c>
      <c r="E57" s="533">
        <v>310</v>
      </c>
      <c r="F57" s="583"/>
      <c r="G57" s="535">
        <f t="shared" si="3"/>
        <v>0</v>
      </c>
    </row>
    <row r="58" spans="1:7" ht="15.75" thickBot="1">
      <c r="A58" s="531">
        <v>39</v>
      </c>
      <c r="B58" s="531">
        <v>444.00170000000003</v>
      </c>
      <c r="C58" s="517" t="s">
        <v>1844</v>
      </c>
      <c r="D58" s="513" t="s">
        <v>201</v>
      </c>
      <c r="E58" s="533">
        <v>70</v>
      </c>
      <c r="F58" s="583"/>
      <c r="G58" s="535">
        <f t="shared" si="3"/>
        <v>0</v>
      </c>
    </row>
    <row r="59" spans="1:7" ht="15.75" thickBot="1">
      <c r="A59" s="531">
        <v>40</v>
      </c>
      <c r="B59" s="531">
        <v>444.00180000000103</v>
      </c>
      <c r="C59" s="517" t="s">
        <v>1845</v>
      </c>
      <c r="D59" s="513" t="s">
        <v>201</v>
      </c>
      <c r="E59" s="533">
        <v>20</v>
      </c>
      <c r="F59" s="583"/>
      <c r="G59" s="535">
        <f t="shared" si="3"/>
        <v>0</v>
      </c>
    </row>
    <row r="60" spans="1:7" ht="15.75" thickBot="1">
      <c r="A60" s="531">
        <v>41</v>
      </c>
      <c r="B60" s="531">
        <v>444.001900000001</v>
      </c>
      <c r="C60" s="517" t="s">
        <v>1846</v>
      </c>
      <c r="D60" s="513" t="s">
        <v>1804</v>
      </c>
      <c r="E60" s="533">
        <v>2</v>
      </c>
      <c r="F60" s="583"/>
      <c r="G60" s="535">
        <f t="shared" si="3"/>
        <v>0</v>
      </c>
    </row>
    <row r="61" spans="1:7" ht="15.75" thickBot="1">
      <c r="A61" s="531">
        <v>42</v>
      </c>
      <c r="B61" s="531">
        <v>444.00200000000098</v>
      </c>
      <c r="C61" s="517" t="s">
        <v>1847</v>
      </c>
      <c r="D61" s="513" t="s">
        <v>1804</v>
      </c>
      <c r="E61" s="533">
        <v>3</v>
      </c>
      <c r="F61" s="583"/>
      <c r="G61" s="535">
        <f t="shared" si="3"/>
        <v>0</v>
      </c>
    </row>
    <row r="62" spans="1:7" ht="30.75" thickBot="1">
      <c r="A62" s="531">
        <v>43</v>
      </c>
      <c r="B62" s="531">
        <v>444.00210000000101</v>
      </c>
      <c r="C62" s="517" t="s">
        <v>1848</v>
      </c>
      <c r="D62" s="513" t="s">
        <v>1804</v>
      </c>
      <c r="E62" s="533">
        <v>1</v>
      </c>
      <c r="F62" s="583"/>
      <c r="G62" s="535">
        <f t="shared" si="3"/>
        <v>0</v>
      </c>
    </row>
    <row r="63" spans="1:7" ht="15.75" thickBot="1">
      <c r="A63" s="531">
        <v>44</v>
      </c>
      <c r="B63" s="531">
        <v>444.00220000000098</v>
      </c>
      <c r="C63" s="517" t="s">
        <v>1849</v>
      </c>
      <c r="D63" s="513" t="s">
        <v>1804</v>
      </c>
      <c r="E63" s="533">
        <v>1</v>
      </c>
      <c r="F63" s="583"/>
      <c r="G63" s="535">
        <f t="shared" si="3"/>
        <v>0</v>
      </c>
    </row>
    <row r="64" spans="1:7" ht="15.75" thickBot="1">
      <c r="A64" s="531">
        <v>45</v>
      </c>
      <c r="B64" s="531">
        <v>444.00230000000101</v>
      </c>
      <c r="C64" s="517" t="s">
        <v>1850</v>
      </c>
      <c r="D64" s="513" t="s">
        <v>1804</v>
      </c>
      <c r="E64" s="533">
        <v>5</v>
      </c>
      <c r="F64" s="583"/>
      <c r="G64" s="535">
        <f t="shared" si="3"/>
        <v>0</v>
      </c>
    </row>
    <row r="65" spans="1:7" s="330" customFormat="1" ht="16.5" thickBot="1">
      <c r="A65" s="536"/>
      <c r="B65" s="536"/>
      <c r="C65" s="517" t="s">
        <v>1770</v>
      </c>
      <c r="D65" s="513"/>
      <c r="E65" s="533"/>
      <c r="F65" s="534"/>
      <c r="G65" s="537">
        <f>SUM(G41:G64)</f>
        <v>0</v>
      </c>
    </row>
    <row r="66" spans="1:7" s="330" customFormat="1" ht="15.75" thickBot="1">
      <c r="A66" s="536">
        <v>46</v>
      </c>
      <c r="B66" s="536">
        <v>444.00240000000002</v>
      </c>
      <c r="C66" s="517" t="s">
        <v>1851</v>
      </c>
      <c r="D66" s="513" t="s">
        <v>1711</v>
      </c>
      <c r="E66" s="533">
        <v>1</v>
      </c>
      <c r="F66" s="583"/>
      <c r="G66" s="535">
        <f t="shared" ref="G66" si="4">E66*F66</f>
        <v>0</v>
      </c>
    </row>
    <row r="67" spans="1:7" s="542" customFormat="1" ht="19.5" thickBot="1">
      <c r="A67" s="538"/>
      <c r="B67" s="539"/>
      <c r="C67" s="540" t="s">
        <v>1770</v>
      </c>
      <c r="D67" s="539"/>
      <c r="E67" s="541"/>
      <c r="F67" s="456"/>
      <c r="G67" s="457">
        <f>SUM(G65:G66)</f>
        <v>0</v>
      </c>
    </row>
    <row r="68" spans="1:7" s="542" customFormat="1" ht="15.95" customHeight="1" thickBot="1">
      <c r="A68" s="543"/>
      <c r="B68" s="544"/>
      <c r="C68" s="545"/>
      <c r="D68" s="544"/>
      <c r="E68" s="546"/>
      <c r="F68" s="547"/>
      <c r="G68" s="548"/>
    </row>
    <row r="69" spans="1:7" s="542" customFormat="1" ht="15.95" customHeight="1" thickBot="1">
      <c r="A69" s="531"/>
      <c r="B69" s="436">
        <v>444</v>
      </c>
      <c r="C69" s="459" t="s">
        <v>1852</v>
      </c>
      <c r="D69" s="436"/>
      <c r="E69" s="437"/>
      <c r="F69" s="438"/>
      <c r="G69" s="439"/>
    </row>
    <row r="70" spans="1:7" s="542" customFormat="1" ht="15.95" customHeight="1" thickBot="1">
      <c r="A70" s="536">
        <v>47</v>
      </c>
      <c r="B70" s="536">
        <v>444.0025</v>
      </c>
      <c r="C70" s="517" t="s">
        <v>1853</v>
      </c>
      <c r="D70" s="513" t="s">
        <v>1804</v>
      </c>
      <c r="E70" s="533">
        <v>6</v>
      </c>
      <c r="F70" s="584"/>
      <c r="G70" s="535">
        <f t="shared" ref="G70:G79" si="5">E70*F70</f>
        <v>0</v>
      </c>
    </row>
    <row r="71" spans="1:7" s="542" customFormat="1" ht="15.95" customHeight="1" thickBot="1">
      <c r="A71" s="536">
        <v>48</v>
      </c>
      <c r="B71" s="536">
        <v>444.00259999999997</v>
      </c>
      <c r="C71" s="517" t="s">
        <v>1854</v>
      </c>
      <c r="D71" s="513" t="s">
        <v>1804</v>
      </c>
      <c r="E71" s="533">
        <v>1</v>
      </c>
      <c r="F71" s="584"/>
      <c r="G71" s="535">
        <f t="shared" si="5"/>
        <v>0</v>
      </c>
    </row>
    <row r="72" spans="1:7" s="542" customFormat="1" ht="15.95" customHeight="1" thickBot="1">
      <c r="A72" s="536">
        <v>49</v>
      </c>
      <c r="B72" s="536">
        <v>444.0027</v>
      </c>
      <c r="C72" s="517" t="s">
        <v>1855</v>
      </c>
      <c r="D72" s="513" t="s">
        <v>1804</v>
      </c>
      <c r="E72" s="533">
        <v>10</v>
      </c>
      <c r="F72" s="584"/>
      <c r="G72" s="535">
        <f t="shared" si="5"/>
        <v>0</v>
      </c>
    </row>
    <row r="73" spans="1:7" s="542" customFormat="1" ht="15.95" customHeight="1" thickBot="1">
      <c r="A73" s="536">
        <v>50</v>
      </c>
      <c r="B73" s="536">
        <v>444.00279999999998</v>
      </c>
      <c r="C73" s="517" t="s">
        <v>1856</v>
      </c>
      <c r="D73" s="513" t="s">
        <v>201</v>
      </c>
      <c r="E73" s="533">
        <v>60</v>
      </c>
      <c r="F73" s="584"/>
      <c r="G73" s="535">
        <f t="shared" si="5"/>
        <v>0</v>
      </c>
    </row>
    <row r="74" spans="1:7" s="542" customFormat="1" ht="15.95" customHeight="1" thickBot="1">
      <c r="A74" s="536">
        <v>51</v>
      </c>
      <c r="B74" s="536">
        <v>444.00290000000001</v>
      </c>
      <c r="C74" s="517" t="s">
        <v>1857</v>
      </c>
      <c r="D74" s="513" t="s">
        <v>201</v>
      </c>
      <c r="E74" s="533">
        <v>45</v>
      </c>
      <c r="F74" s="584"/>
      <c r="G74" s="535">
        <f t="shared" si="5"/>
        <v>0</v>
      </c>
    </row>
    <row r="75" spans="1:7" s="542" customFormat="1" ht="15.95" customHeight="1" thickBot="1">
      <c r="A75" s="536">
        <v>52</v>
      </c>
      <c r="B75" s="536">
        <v>444.00299999999999</v>
      </c>
      <c r="C75" s="517" t="s">
        <v>1858</v>
      </c>
      <c r="D75" s="513" t="s">
        <v>1804</v>
      </c>
      <c r="E75" s="533">
        <v>1</v>
      </c>
      <c r="F75" s="584"/>
      <c r="G75" s="535">
        <f t="shared" si="5"/>
        <v>0</v>
      </c>
    </row>
    <row r="76" spans="1:7" s="542" customFormat="1" ht="15.95" customHeight="1" thickBot="1">
      <c r="A76" s="536">
        <v>53</v>
      </c>
      <c r="B76" s="536">
        <v>444.00310000000002</v>
      </c>
      <c r="C76" s="517" t="s">
        <v>1859</v>
      </c>
      <c r="D76" s="513" t="s">
        <v>1804</v>
      </c>
      <c r="E76" s="533">
        <v>1</v>
      </c>
      <c r="F76" s="584"/>
      <c r="G76" s="535">
        <f t="shared" si="5"/>
        <v>0</v>
      </c>
    </row>
    <row r="77" spans="1:7" s="542" customFormat="1" ht="15.95" customHeight="1" thickBot="1">
      <c r="A77" s="536">
        <v>54</v>
      </c>
      <c r="B77" s="536">
        <v>444.00319999999999</v>
      </c>
      <c r="C77" s="517" t="s">
        <v>1860</v>
      </c>
      <c r="D77" s="513" t="s">
        <v>1804</v>
      </c>
      <c r="E77" s="533">
        <v>11</v>
      </c>
      <c r="F77" s="584"/>
      <c r="G77" s="535">
        <f t="shared" si="5"/>
        <v>0</v>
      </c>
    </row>
    <row r="78" spans="1:7" s="542" customFormat="1" ht="15.95" customHeight="1" thickBot="1">
      <c r="A78" s="536">
        <v>55</v>
      </c>
      <c r="B78" s="536">
        <v>444.00330000000002</v>
      </c>
      <c r="C78" s="517" t="s">
        <v>1861</v>
      </c>
      <c r="D78" s="513" t="s">
        <v>1804</v>
      </c>
      <c r="E78" s="533">
        <v>200</v>
      </c>
      <c r="F78" s="584"/>
      <c r="G78" s="535">
        <f t="shared" si="5"/>
        <v>0</v>
      </c>
    </row>
    <row r="79" spans="1:7" s="542" customFormat="1" ht="15.95" customHeight="1" thickBot="1">
      <c r="A79" s="536">
        <v>56</v>
      </c>
      <c r="B79" s="536">
        <v>444.0034</v>
      </c>
      <c r="C79" s="517" t="s">
        <v>1862</v>
      </c>
      <c r="D79" s="513" t="s">
        <v>1804</v>
      </c>
      <c r="E79" s="533">
        <v>30</v>
      </c>
      <c r="F79" s="584"/>
      <c r="G79" s="535">
        <f t="shared" si="5"/>
        <v>0</v>
      </c>
    </row>
    <row r="80" spans="1:7" s="542" customFormat="1" ht="15.95" customHeight="1" thickBot="1">
      <c r="A80" s="536">
        <v>57</v>
      </c>
      <c r="B80" s="536">
        <v>444.00349999999997</v>
      </c>
      <c r="C80" s="517" t="s">
        <v>1863</v>
      </c>
      <c r="D80" s="513" t="s">
        <v>201</v>
      </c>
      <c r="E80" s="533">
        <v>30</v>
      </c>
      <c r="F80" s="584"/>
      <c r="G80" s="535">
        <f>E80*F80</f>
        <v>0</v>
      </c>
    </row>
    <row r="81" spans="1:7" s="542" customFormat="1" ht="15.95" customHeight="1" thickBot="1">
      <c r="A81" s="536">
        <v>58</v>
      </c>
      <c r="B81" s="536">
        <v>444.00360000000001</v>
      </c>
      <c r="C81" s="517" t="s">
        <v>1864</v>
      </c>
      <c r="D81" s="513" t="s">
        <v>201</v>
      </c>
      <c r="E81" s="533">
        <v>20</v>
      </c>
      <c r="F81" s="584"/>
      <c r="G81" s="535">
        <f t="shared" ref="G81:G93" si="6">E81*F81</f>
        <v>0</v>
      </c>
    </row>
    <row r="82" spans="1:7" s="542" customFormat="1" ht="15.95" customHeight="1" thickBot="1">
      <c r="A82" s="536">
        <v>59</v>
      </c>
      <c r="B82" s="536">
        <v>444.00369999999998</v>
      </c>
      <c r="C82" s="549" t="s">
        <v>1865</v>
      </c>
      <c r="D82" s="550" t="s">
        <v>201</v>
      </c>
      <c r="E82" s="551">
        <v>440</v>
      </c>
      <c r="F82" s="585"/>
      <c r="G82" s="552">
        <f t="shared" si="6"/>
        <v>0</v>
      </c>
    </row>
    <row r="83" spans="1:7" s="542" customFormat="1" ht="15.95" customHeight="1" thickBot="1">
      <c r="A83" s="536">
        <v>60</v>
      </c>
      <c r="B83" s="536">
        <v>444.00380000000001</v>
      </c>
      <c r="C83" s="517" t="s">
        <v>1866</v>
      </c>
      <c r="D83" s="513" t="s">
        <v>201</v>
      </c>
      <c r="E83" s="533">
        <v>86</v>
      </c>
      <c r="F83" s="584"/>
      <c r="G83" s="535">
        <f t="shared" si="6"/>
        <v>0</v>
      </c>
    </row>
    <row r="84" spans="1:7" s="542" customFormat="1" ht="15.95" customHeight="1" thickBot="1">
      <c r="A84" s="536">
        <v>61</v>
      </c>
      <c r="B84" s="536">
        <v>444.00389999999999</v>
      </c>
      <c r="C84" s="517" t="s">
        <v>1867</v>
      </c>
      <c r="D84" s="513" t="s">
        <v>201</v>
      </c>
      <c r="E84" s="533">
        <v>60</v>
      </c>
      <c r="F84" s="584"/>
      <c r="G84" s="535">
        <f t="shared" si="6"/>
        <v>0</v>
      </c>
    </row>
    <row r="85" spans="1:7" s="542" customFormat="1" ht="15.95" customHeight="1" thickBot="1">
      <c r="A85" s="536">
        <v>62</v>
      </c>
      <c r="B85" s="536">
        <v>444.00400000000002</v>
      </c>
      <c r="C85" s="517" t="s">
        <v>1868</v>
      </c>
      <c r="D85" s="513" t="s">
        <v>1804</v>
      </c>
      <c r="E85" s="533">
        <v>11</v>
      </c>
      <c r="F85" s="584"/>
      <c r="G85" s="535">
        <f t="shared" si="6"/>
        <v>0</v>
      </c>
    </row>
    <row r="86" spans="1:7" s="542" customFormat="1" ht="15.95" customHeight="1" thickBot="1">
      <c r="A86" s="536">
        <v>63</v>
      </c>
      <c r="B86" s="536">
        <v>444.00409999999999</v>
      </c>
      <c r="C86" s="517" t="s">
        <v>1869</v>
      </c>
      <c r="D86" s="513" t="s">
        <v>1804</v>
      </c>
      <c r="E86" s="553">
        <v>5</v>
      </c>
      <c r="F86" s="584"/>
      <c r="G86" s="535">
        <f t="shared" si="6"/>
        <v>0</v>
      </c>
    </row>
    <row r="87" spans="1:7" s="542" customFormat="1" ht="30.75" thickBot="1">
      <c r="A87" s="536">
        <v>64</v>
      </c>
      <c r="B87" s="536">
        <v>444.00420000000003</v>
      </c>
      <c r="C87" s="517" t="s">
        <v>1870</v>
      </c>
      <c r="D87" s="513" t="s">
        <v>1804</v>
      </c>
      <c r="E87" s="533">
        <v>1</v>
      </c>
      <c r="F87" s="584"/>
      <c r="G87" s="535">
        <f t="shared" si="6"/>
        <v>0</v>
      </c>
    </row>
    <row r="88" spans="1:7" s="542" customFormat="1" ht="15.95" customHeight="1" thickBot="1">
      <c r="A88" s="536">
        <v>65</v>
      </c>
      <c r="B88" s="536">
        <v>444.0043</v>
      </c>
      <c r="C88" s="517" t="s">
        <v>1871</v>
      </c>
      <c r="D88" s="513" t="s">
        <v>1804</v>
      </c>
      <c r="E88" s="533">
        <v>6</v>
      </c>
      <c r="F88" s="584"/>
      <c r="G88" s="535">
        <f t="shared" si="6"/>
        <v>0</v>
      </c>
    </row>
    <row r="89" spans="1:7" s="542" customFormat="1" ht="15.95" customHeight="1" thickBot="1">
      <c r="A89" s="536">
        <v>66</v>
      </c>
      <c r="B89" s="536">
        <v>444.00439999999998</v>
      </c>
      <c r="C89" s="517" t="s">
        <v>1872</v>
      </c>
      <c r="D89" s="513" t="s">
        <v>1804</v>
      </c>
      <c r="E89" s="533">
        <v>1</v>
      </c>
      <c r="F89" s="584"/>
      <c r="G89" s="535">
        <f t="shared" si="6"/>
        <v>0</v>
      </c>
    </row>
    <row r="90" spans="1:7" s="542" customFormat="1" ht="15.95" customHeight="1" thickBot="1">
      <c r="A90" s="536">
        <v>67</v>
      </c>
      <c r="B90" s="536">
        <v>444.00449999999898</v>
      </c>
      <c r="C90" s="517" t="s">
        <v>1873</v>
      </c>
      <c r="D90" s="513" t="s">
        <v>201</v>
      </c>
      <c r="E90" s="533">
        <v>20</v>
      </c>
      <c r="F90" s="584"/>
      <c r="G90" s="535">
        <f t="shared" si="6"/>
        <v>0</v>
      </c>
    </row>
    <row r="91" spans="1:7" s="542" customFormat="1" ht="15.95" customHeight="1" thickBot="1">
      <c r="A91" s="536">
        <v>68</v>
      </c>
      <c r="B91" s="536">
        <v>444.00459999999902</v>
      </c>
      <c r="C91" s="517" t="s">
        <v>1874</v>
      </c>
      <c r="D91" s="513" t="s">
        <v>201</v>
      </c>
      <c r="E91" s="533">
        <v>30</v>
      </c>
      <c r="F91" s="584"/>
      <c r="G91" s="535">
        <f t="shared" si="6"/>
        <v>0</v>
      </c>
    </row>
    <row r="92" spans="1:7" s="542" customFormat="1" ht="15.95" customHeight="1" thickBot="1">
      <c r="A92" s="536">
        <v>69</v>
      </c>
      <c r="B92" s="536">
        <v>444.00469999999899</v>
      </c>
      <c r="C92" s="517" t="s">
        <v>1875</v>
      </c>
      <c r="D92" s="513" t="s">
        <v>1711</v>
      </c>
      <c r="E92" s="533">
        <v>1</v>
      </c>
      <c r="F92" s="584"/>
      <c r="G92" s="535">
        <f t="shared" si="6"/>
        <v>0</v>
      </c>
    </row>
    <row r="93" spans="1:7" s="542" customFormat="1" ht="15.95" customHeight="1" thickBot="1">
      <c r="A93" s="536">
        <v>70</v>
      </c>
      <c r="B93" s="536">
        <v>444.00479999999902</v>
      </c>
      <c r="C93" s="517" t="s">
        <v>1876</v>
      </c>
      <c r="D93" s="513" t="s">
        <v>1804</v>
      </c>
      <c r="E93" s="533">
        <v>1</v>
      </c>
      <c r="F93" s="584"/>
      <c r="G93" s="535">
        <f t="shared" si="6"/>
        <v>0</v>
      </c>
    </row>
    <row r="94" spans="1:7" s="542" customFormat="1" ht="15.75" thickBot="1">
      <c r="A94" s="536">
        <v>71</v>
      </c>
      <c r="B94" s="536">
        <v>444.004899999999</v>
      </c>
      <c r="C94" s="554" t="s">
        <v>1877</v>
      </c>
      <c r="D94" s="513" t="s">
        <v>201</v>
      </c>
      <c r="E94" s="533">
        <v>30</v>
      </c>
      <c r="F94" s="584"/>
      <c r="G94" s="535">
        <f>E94*F94</f>
        <v>0</v>
      </c>
    </row>
    <row r="95" spans="1:7" s="542" customFormat="1" ht="15.75" thickBot="1">
      <c r="A95" s="536">
        <v>72</v>
      </c>
      <c r="B95" s="536">
        <v>444.00499999999897</v>
      </c>
      <c r="C95" s="555" t="s">
        <v>1878</v>
      </c>
      <c r="D95" s="513" t="s">
        <v>1807</v>
      </c>
      <c r="E95" s="533">
        <v>1</v>
      </c>
      <c r="F95" s="584"/>
      <c r="G95" s="535">
        <f t="shared" ref="G95:G96" si="7">E95*F95</f>
        <v>0</v>
      </c>
    </row>
    <row r="96" spans="1:7" s="542" customFormat="1" ht="15.75" thickBot="1">
      <c r="A96" s="536">
        <v>73</v>
      </c>
      <c r="B96" s="536">
        <v>444.005099999999</v>
      </c>
      <c r="C96" s="555" t="s">
        <v>1879</v>
      </c>
      <c r="D96" s="513" t="s">
        <v>1807</v>
      </c>
      <c r="E96" s="533">
        <v>1</v>
      </c>
      <c r="F96" s="584"/>
      <c r="G96" s="535">
        <f t="shared" si="7"/>
        <v>0</v>
      </c>
    </row>
    <row r="97" spans="1:7" s="542" customFormat="1" ht="15.95" customHeight="1" thickBot="1">
      <c r="A97" s="536"/>
      <c r="B97" s="436"/>
      <c r="C97" s="454" t="s">
        <v>1770</v>
      </c>
      <c r="D97" s="513"/>
      <c r="E97" s="533"/>
      <c r="F97" s="534"/>
      <c r="G97" s="537">
        <f>SUM(G70:G96)</f>
        <v>0</v>
      </c>
    </row>
    <row r="98" spans="1:7" s="542" customFormat="1" ht="15.95" customHeight="1" thickBot="1">
      <c r="A98" s="536">
        <v>74</v>
      </c>
      <c r="B98" s="536">
        <v>444.0052</v>
      </c>
      <c r="C98" s="556" t="s">
        <v>1880</v>
      </c>
      <c r="D98" s="513" t="s">
        <v>1711</v>
      </c>
      <c r="E98" s="533">
        <v>1</v>
      </c>
      <c r="F98" s="583"/>
      <c r="G98" s="535">
        <f t="shared" ref="G98" si="8">E98*F98</f>
        <v>0</v>
      </c>
    </row>
    <row r="99" spans="1:7" s="542" customFormat="1" ht="15.95" customHeight="1" thickBot="1">
      <c r="A99" s="538"/>
      <c r="B99" s="539"/>
      <c r="C99" s="540" t="s">
        <v>1770</v>
      </c>
      <c r="D99" s="539"/>
      <c r="E99" s="541"/>
      <c r="F99" s="456"/>
      <c r="G99" s="457">
        <f>SUM(G97:G98)</f>
        <v>0</v>
      </c>
    </row>
    <row r="100" spans="1:7" s="542" customFormat="1" ht="15.95" customHeight="1" thickBot="1">
      <c r="A100" s="543"/>
      <c r="B100" s="544"/>
      <c r="C100" s="545"/>
      <c r="D100" s="544"/>
      <c r="E100" s="546"/>
      <c r="F100" s="547"/>
      <c r="G100" s="548"/>
    </row>
    <row r="101" spans="1:7" s="542" customFormat="1" ht="15.95" customHeight="1" thickBot="1">
      <c r="A101" s="557"/>
      <c r="B101" s="434">
        <v>445</v>
      </c>
      <c r="C101" s="459" t="s">
        <v>1881</v>
      </c>
      <c r="D101" s="436"/>
      <c r="E101" s="437"/>
      <c r="F101" s="438"/>
      <c r="G101" s="439"/>
    </row>
    <row r="102" spans="1:7" s="542" customFormat="1" ht="30.75" thickBot="1">
      <c r="A102" s="558">
        <v>75</v>
      </c>
      <c r="B102" s="558">
        <v>445.00009999999997</v>
      </c>
      <c r="C102" s="517" t="s">
        <v>1882</v>
      </c>
      <c r="D102" s="513" t="s">
        <v>1804</v>
      </c>
      <c r="E102" s="559">
        <v>15</v>
      </c>
      <c r="F102" s="586"/>
      <c r="G102" s="535">
        <f>E102*F102</f>
        <v>0</v>
      </c>
    </row>
    <row r="103" spans="1:7" s="542" customFormat="1" ht="105.75" thickBot="1">
      <c r="A103" s="558">
        <v>76</v>
      </c>
      <c r="B103" s="558">
        <v>445.00020000000001</v>
      </c>
      <c r="C103" s="517" t="s">
        <v>1883</v>
      </c>
      <c r="D103" s="513" t="s">
        <v>1804</v>
      </c>
      <c r="E103" s="559">
        <v>3</v>
      </c>
      <c r="F103" s="586"/>
      <c r="G103" s="535">
        <f>E103*F103</f>
        <v>0</v>
      </c>
    </row>
    <row r="104" spans="1:7" s="542" customFormat="1" ht="60.75" thickBot="1">
      <c r="A104" s="558">
        <v>77</v>
      </c>
      <c r="B104" s="558">
        <v>445.00029999999998</v>
      </c>
      <c r="C104" s="560" t="s">
        <v>1884</v>
      </c>
      <c r="D104" s="513" t="s">
        <v>1804</v>
      </c>
      <c r="E104" s="559">
        <v>9</v>
      </c>
      <c r="F104" s="586"/>
      <c r="G104" s="535">
        <f>E104*F104</f>
        <v>0</v>
      </c>
    </row>
    <row r="105" spans="1:7" s="542" customFormat="1" ht="15.95" customHeight="1" thickBot="1">
      <c r="A105" s="558"/>
      <c r="B105" s="558"/>
      <c r="C105" s="517" t="s">
        <v>1770</v>
      </c>
      <c r="D105" s="513"/>
      <c r="E105" s="533"/>
      <c r="F105" s="534"/>
      <c r="G105" s="561">
        <f>SUM(G102:G104)</f>
        <v>0</v>
      </c>
    </row>
    <row r="106" spans="1:7" s="542" customFormat="1" ht="14.25" customHeight="1" thickBot="1">
      <c r="A106" s="543"/>
      <c r="B106" s="544"/>
      <c r="C106" s="545"/>
      <c r="D106" s="544"/>
      <c r="E106" s="546"/>
      <c r="F106" s="547"/>
      <c r="G106" s="548"/>
    </row>
    <row r="107" spans="1:7" ht="16.5" thickBot="1">
      <c r="A107" s="557"/>
      <c r="B107" s="434">
        <v>445</v>
      </c>
      <c r="C107" s="459" t="s">
        <v>1885</v>
      </c>
      <c r="D107" s="436"/>
      <c r="E107" s="437"/>
      <c r="F107" s="438"/>
      <c r="G107" s="439"/>
    </row>
    <row r="108" spans="1:7" ht="15.75" thickBot="1">
      <c r="A108" s="536">
        <v>78</v>
      </c>
      <c r="B108" s="536">
        <v>445.00040000000001</v>
      </c>
      <c r="C108" s="517" t="s">
        <v>1886</v>
      </c>
      <c r="D108" s="513" t="s">
        <v>1804</v>
      </c>
      <c r="E108" s="533">
        <v>18</v>
      </c>
      <c r="F108" s="584"/>
      <c r="G108" s="535">
        <f t="shared" ref="G108:G109" si="9">E108*F108</f>
        <v>0</v>
      </c>
    </row>
    <row r="109" spans="1:7" ht="15.75" thickBot="1">
      <c r="A109" s="536">
        <v>79</v>
      </c>
      <c r="B109" s="536">
        <v>445.00049999999999</v>
      </c>
      <c r="C109" s="517" t="s">
        <v>1887</v>
      </c>
      <c r="D109" s="513" t="s">
        <v>1804</v>
      </c>
      <c r="E109" s="533">
        <v>9</v>
      </c>
      <c r="F109" s="584"/>
      <c r="G109" s="535">
        <f t="shared" si="9"/>
        <v>0</v>
      </c>
    </row>
    <row r="110" spans="1:7" ht="18.75" thickBot="1">
      <c r="A110" s="538"/>
      <c r="B110" s="539"/>
      <c r="C110" s="454" t="s">
        <v>1770</v>
      </c>
      <c r="D110" s="539"/>
      <c r="E110" s="541"/>
      <c r="F110" s="456"/>
      <c r="G110" s="457">
        <f>SUM(G108:G109)</f>
        <v>0</v>
      </c>
    </row>
    <row r="111" spans="1:7" ht="14.25" customHeight="1" thickBot="1">
      <c r="A111" s="543"/>
      <c r="B111" s="544"/>
      <c r="C111" s="562"/>
      <c r="D111" s="544"/>
      <c r="E111" s="546"/>
      <c r="F111" s="547"/>
      <c r="G111" s="548"/>
    </row>
    <row r="112" spans="1:7" ht="15.95" customHeight="1" thickBot="1">
      <c r="A112" s="563"/>
      <c r="B112" s="564">
        <v>446</v>
      </c>
      <c r="C112" s="565" t="s">
        <v>1888</v>
      </c>
      <c r="D112" s="564"/>
      <c r="E112" s="566"/>
      <c r="F112" s="567"/>
      <c r="G112" s="568"/>
    </row>
    <row r="113" spans="1:7" ht="15.95" customHeight="1" thickBot="1">
      <c r="A113" s="513">
        <v>80</v>
      </c>
      <c r="B113" s="513">
        <v>446.00009999999997</v>
      </c>
      <c r="C113" s="517" t="s">
        <v>1889</v>
      </c>
      <c r="D113" s="513" t="s">
        <v>201</v>
      </c>
      <c r="E113" s="533">
        <v>26</v>
      </c>
      <c r="F113" s="584"/>
      <c r="G113" s="535">
        <f t="shared" ref="G113:G123" si="10">E113*F113</f>
        <v>0</v>
      </c>
    </row>
    <row r="114" spans="1:7" ht="15.95" customHeight="1" thickBot="1">
      <c r="A114" s="513">
        <v>81</v>
      </c>
      <c r="B114" s="513">
        <v>446.00020000000001</v>
      </c>
      <c r="C114" s="517" t="s">
        <v>1890</v>
      </c>
      <c r="D114" s="513" t="s">
        <v>201</v>
      </c>
      <c r="E114" s="533">
        <v>26</v>
      </c>
      <c r="F114" s="584"/>
      <c r="G114" s="535">
        <f t="shared" si="10"/>
        <v>0</v>
      </c>
    </row>
    <row r="115" spans="1:7" ht="15.95" customHeight="1" thickBot="1">
      <c r="A115" s="513">
        <v>82</v>
      </c>
      <c r="B115" s="513">
        <v>446.00029999999998</v>
      </c>
      <c r="C115" s="517" t="s">
        <v>1891</v>
      </c>
      <c r="D115" s="513" t="s">
        <v>201</v>
      </c>
      <c r="E115" s="533">
        <v>75</v>
      </c>
      <c r="F115" s="584"/>
      <c r="G115" s="535">
        <f>E115*F115</f>
        <v>0</v>
      </c>
    </row>
    <row r="116" spans="1:7" ht="15.95" customHeight="1" thickBot="1">
      <c r="A116" s="513">
        <v>83</v>
      </c>
      <c r="B116" s="513">
        <v>446.00040000000001</v>
      </c>
      <c r="C116" s="517" t="s">
        <v>1892</v>
      </c>
      <c r="D116" s="513" t="s">
        <v>1804</v>
      </c>
      <c r="E116" s="533">
        <v>26</v>
      </c>
      <c r="F116" s="584"/>
      <c r="G116" s="535">
        <f t="shared" ref="G116" si="11">E116*F116</f>
        <v>0</v>
      </c>
    </row>
    <row r="117" spans="1:7" ht="15.95" customHeight="1" thickBot="1">
      <c r="A117" s="513">
        <v>84</v>
      </c>
      <c r="B117" s="513">
        <v>446.00049999999999</v>
      </c>
      <c r="C117" s="517" t="s">
        <v>1893</v>
      </c>
      <c r="D117" s="513" t="s">
        <v>1804</v>
      </c>
      <c r="E117" s="533">
        <v>13</v>
      </c>
      <c r="F117" s="584"/>
      <c r="G117" s="535">
        <f t="shared" si="10"/>
        <v>0</v>
      </c>
    </row>
    <row r="118" spans="1:7" ht="15.95" customHeight="1" thickBot="1">
      <c r="A118" s="513">
        <v>85</v>
      </c>
      <c r="B118" s="513">
        <v>446.00060000000002</v>
      </c>
      <c r="C118" s="517" t="s">
        <v>1894</v>
      </c>
      <c r="D118" s="513" t="s">
        <v>1804</v>
      </c>
      <c r="E118" s="533">
        <v>13</v>
      </c>
      <c r="F118" s="584"/>
      <c r="G118" s="535">
        <f t="shared" si="10"/>
        <v>0</v>
      </c>
    </row>
    <row r="119" spans="1:7" ht="15.95" customHeight="1" thickBot="1">
      <c r="A119" s="513">
        <v>86</v>
      </c>
      <c r="B119" s="513">
        <v>446.00069999999999</v>
      </c>
      <c r="C119" s="517" t="s">
        <v>1895</v>
      </c>
      <c r="D119" s="513" t="s">
        <v>1804</v>
      </c>
      <c r="E119" s="533">
        <v>8</v>
      </c>
      <c r="F119" s="584"/>
      <c r="G119" s="535">
        <f t="shared" si="10"/>
        <v>0</v>
      </c>
    </row>
    <row r="120" spans="1:7" ht="15.95" customHeight="1" thickBot="1">
      <c r="A120" s="513">
        <v>87</v>
      </c>
      <c r="B120" s="513">
        <v>446.00080000000003</v>
      </c>
      <c r="C120" s="517" t="s">
        <v>1896</v>
      </c>
      <c r="D120" s="513" t="s">
        <v>1804</v>
      </c>
      <c r="E120" s="533">
        <v>65</v>
      </c>
      <c r="F120" s="584"/>
      <c r="G120" s="535">
        <f t="shared" si="10"/>
        <v>0</v>
      </c>
    </row>
    <row r="121" spans="1:7" ht="15.95" customHeight="1" thickBot="1">
      <c r="A121" s="513">
        <v>88</v>
      </c>
      <c r="B121" s="513">
        <v>446.0009</v>
      </c>
      <c r="C121" s="517" t="s">
        <v>1897</v>
      </c>
      <c r="D121" s="513" t="s">
        <v>1804</v>
      </c>
      <c r="E121" s="533">
        <v>6</v>
      </c>
      <c r="F121" s="584"/>
      <c r="G121" s="535">
        <f t="shared" si="10"/>
        <v>0</v>
      </c>
    </row>
    <row r="122" spans="1:7" ht="15.95" customHeight="1" thickBot="1">
      <c r="A122" s="513">
        <v>89</v>
      </c>
      <c r="B122" s="513">
        <v>446.00099999999998</v>
      </c>
      <c r="C122" s="517" t="s">
        <v>1898</v>
      </c>
      <c r="D122" s="513" t="s">
        <v>1804</v>
      </c>
      <c r="E122" s="533">
        <v>36</v>
      </c>
      <c r="F122" s="584"/>
      <c r="G122" s="535">
        <f t="shared" si="10"/>
        <v>0</v>
      </c>
    </row>
    <row r="123" spans="1:7" ht="15.95" customHeight="1" thickBot="1">
      <c r="A123" s="513">
        <v>90</v>
      </c>
      <c r="B123" s="513">
        <v>446.00110000000001</v>
      </c>
      <c r="C123" s="517" t="s">
        <v>1899</v>
      </c>
      <c r="D123" s="513" t="s">
        <v>1804</v>
      </c>
      <c r="E123" s="533">
        <v>13</v>
      </c>
      <c r="F123" s="584"/>
      <c r="G123" s="535">
        <f t="shared" si="10"/>
        <v>0</v>
      </c>
    </row>
    <row r="124" spans="1:7" ht="15.95" customHeight="1" thickBot="1">
      <c r="A124" s="452"/>
      <c r="B124" s="453"/>
      <c r="C124" s="454" t="s">
        <v>1712</v>
      </c>
      <c r="D124" s="569"/>
      <c r="E124" s="455"/>
      <c r="F124" s="456"/>
      <c r="G124" s="457">
        <f>SUM(G113:G123)</f>
        <v>0</v>
      </c>
    </row>
    <row r="125" spans="1:7" ht="15.95" customHeight="1" thickBot="1">
      <c r="A125" s="427"/>
      <c r="B125" s="428"/>
      <c r="C125" s="429"/>
      <c r="D125" s="570"/>
      <c r="E125" s="431"/>
      <c r="F125" s="428"/>
      <c r="G125" s="432"/>
    </row>
    <row r="126" spans="1:7" ht="15.95" customHeight="1" thickBot="1">
      <c r="A126" s="563"/>
      <c r="B126" s="564">
        <v>446</v>
      </c>
      <c r="C126" s="565" t="s">
        <v>1900</v>
      </c>
      <c r="D126" s="564"/>
      <c r="E126" s="566"/>
      <c r="F126" s="567"/>
      <c r="G126" s="568"/>
    </row>
    <row r="127" spans="1:7" ht="15.95" customHeight="1" thickBot="1">
      <c r="A127" s="513">
        <v>91</v>
      </c>
      <c r="B127" s="513">
        <v>446.00119999999998</v>
      </c>
      <c r="C127" s="517" t="s">
        <v>1901</v>
      </c>
      <c r="D127" s="513" t="s">
        <v>201</v>
      </c>
      <c r="E127" s="533">
        <v>26</v>
      </c>
      <c r="F127" s="584"/>
      <c r="G127" s="535">
        <f>E127*F127</f>
        <v>0</v>
      </c>
    </row>
    <row r="128" spans="1:7" ht="15.95" customHeight="1" thickBot="1">
      <c r="A128" s="513">
        <v>92</v>
      </c>
      <c r="B128" s="513">
        <v>446.00130000000001</v>
      </c>
      <c r="C128" s="517" t="s">
        <v>1902</v>
      </c>
      <c r="D128" s="513" t="s">
        <v>1804</v>
      </c>
      <c r="E128" s="533">
        <v>45</v>
      </c>
      <c r="F128" s="584"/>
      <c r="G128" s="535">
        <f>E128*F128</f>
        <v>0</v>
      </c>
    </row>
    <row r="129" spans="1:7" ht="15.95" customHeight="1" thickBot="1">
      <c r="A129" s="513">
        <v>93</v>
      </c>
      <c r="B129" s="513">
        <v>446.00139999999999</v>
      </c>
      <c r="C129" s="517" t="s">
        <v>1903</v>
      </c>
      <c r="D129" s="513" t="s">
        <v>201</v>
      </c>
      <c r="E129" s="533">
        <v>75</v>
      </c>
      <c r="F129" s="584"/>
      <c r="G129" s="535">
        <f t="shared" ref="G129:G133" si="12">E129*F129</f>
        <v>0</v>
      </c>
    </row>
    <row r="130" spans="1:7" ht="15.95" customHeight="1" thickBot="1">
      <c r="A130" s="513">
        <v>94</v>
      </c>
      <c r="B130" s="513">
        <v>446.00150000000002</v>
      </c>
      <c r="C130" s="517" t="s">
        <v>1904</v>
      </c>
      <c r="D130" s="513" t="s">
        <v>1804</v>
      </c>
      <c r="E130" s="533">
        <v>154</v>
      </c>
      <c r="F130" s="584"/>
      <c r="G130" s="535">
        <f t="shared" si="12"/>
        <v>0</v>
      </c>
    </row>
    <row r="131" spans="1:7" ht="15.95" customHeight="1" thickBot="1">
      <c r="A131" s="513">
        <v>95</v>
      </c>
      <c r="B131" s="513">
        <v>446.0016</v>
      </c>
      <c r="C131" s="517" t="s">
        <v>1905</v>
      </c>
      <c r="D131" s="513" t="s">
        <v>1804</v>
      </c>
      <c r="E131" s="533">
        <v>26</v>
      </c>
      <c r="F131" s="584"/>
      <c r="G131" s="535">
        <f t="shared" si="12"/>
        <v>0</v>
      </c>
    </row>
    <row r="132" spans="1:7" ht="15.95" customHeight="1" thickBot="1">
      <c r="A132" s="513">
        <v>96</v>
      </c>
      <c r="B132" s="513">
        <v>446.00170000000003</v>
      </c>
      <c r="C132" s="517" t="s">
        <v>1906</v>
      </c>
      <c r="D132" s="513" t="s">
        <v>1804</v>
      </c>
      <c r="E132" s="533">
        <v>13</v>
      </c>
      <c r="F132" s="584"/>
      <c r="G132" s="535">
        <f t="shared" si="12"/>
        <v>0</v>
      </c>
    </row>
    <row r="133" spans="1:7" ht="15.95" customHeight="1" thickBot="1">
      <c r="A133" s="513">
        <v>97</v>
      </c>
      <c r="B133" s="513">
        <v>446.0018</v>
      </c>
      <c r="C133" s="517" t="s">
        <v>1907</v>
      </c>
      <c r="D133" s="513" t="s">
        <v>1908</v>
      </c>
      <c r="E133" s="533">
        <v>13</v>
      </c>
      <c r="F133" s="584"/>
      <c r="G133" s="535">
        <f t="shared" si="12"/>
        <v>0</v>
      </c>
    </row>
    <row r="134" spans="1:7" ht="15.95" customHeight="1" thickBot="1">
      <c r="A134" s="563"/>
      <c r="B134" s="571"/>
      <c r="C134" s="454" t="s">
        <v>1712</v>
      </c>
      <c r="D134" s="569"/>
      <c r="E134" s="455"/>
      <c r="F134" s="456"/>
      <c r="G134" s="457">
        <f>SUM(G127:G133)</f>
        <v>0</v>
      </c>
    </row>
    <row r="135" spans="1:7" ht="15.95" customHeight="1" thickBot="1">
      <c r="A135" s="427"/>
      <c r="B135" s="428"/>
      <c r="C135" s="429"/>
      <c r="D135" s="570"/>
      <c r="E135" s="431"/>
      <c r="F135" s="428"/>
      <c r="G135" s="432"/>
    </row>
    <row r="136" spans="1:7" ht="30.75" customHeight="1" thickBot="1">
      <c r="A136" s="572"/>
      <c r="B136" s="572"/>
      <c r="C136" s="573" t="s">
        <v>1707</v>
      </c>
      <c r="D136" s="574"/>
      <c r="E136" s="575"/>
      <c r="F136" s="576"/>
      <c r="G136" s="577">
        <f>G13</f>
        <v>0</v>
      </c>
    </row>
  </sheetData>
  <sheetProtection password="CA93" sheet="1" objects="1" scenarios="1"/>
  <mergeCells count="2">
    <mergeCell ref="C2:F2"/>
    <mergeCell ref="D3:F3"/>
  </mergeCells>
  <printOptions horizontalCentered="1"/>
  <pageMargins left="0.39370078740157483" right="0.39370078740157483" top="0.59055118110236227" bottom="0.71" header="0.51181102362204722" footer="0.51"/>
  <pageSetup paperSize="9" scale="75" orientation="portrait" horizontalDpi="300" verticalDpi="300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0"/>
  <sheetViews>
    <sheetView showGridLines="0" workbookViewId="0">
      <pane ySplit="1" topLeftCell="A103" activePane="bottomLeft" state="frozen"/>
      <selection pane="bottomLeft" activeCell="F116" sqref="F116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23" t="s">
        <v>88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5" customHeight="1">
      <c r="B7" s="27"/>
      <c r="C7" s="28"/>
      <c r="D7" s="28"/>
      <c r="E7" s="374" t="str">
        <f>'Rekapitulace stavby'!K6</f>
        <v>Přístavba spojovací chodby k budově SPŠel-it, Dobruška</v>
      </c>
      <c r="F7" s="375"/>
      <c r="G7" s="375"/>
      <c r="H7" s="375"/>
      <c r="I7" s="116"/>
      <c r="J7" s="28"/>
      <c r="K7" s="30"/>
    </row>
    <row r="8" spans="1:70" s="1" customFormat="1" ht="1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6" t="s">
        <v>1337</v>
      </c>
      <c r="F9" s="377"/>
      <c r="G9" s="377"/>
      <c r="H9" s="377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9. 4. 2018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5" customHeight="1">
      <c r="B24" s="120"/>
      <c r="C24" s="121"/>
      <c r="D24" s="121"/>
      <c r="E24" s="365" t="s">
        <v>21</v>
      </c>
      <c r="F24" s="365"/>
      <c r="G24" s="365"/>
      <c r="H24" s="36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ROUND(SUM(BE86:BE149), 2)</f>
        <v>0</v>
      </c>
      <c r="G30" s="41"/>
      <c r="H30" s="41"/>
      <c r="I30" s="130">
        <v>0.21</v>
      </c>
      <c r="J30" s="129">
        <f>ROUND(ROUND((SUM(BE86:BE149)),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ROUND(SUM(BF86:BF149), 2)</f>
        <v>0</v>
      </c>
      <c r="G31" s="41"/>
      <c r="H31" s="41"/>
      <c r="I31" s="130">
        <v>0.15</v>
      </c>
      <c r="J31" s="129">
        <f>ROUND(ROUND((SUM(BF86:BF149)),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ROUND(SUM(BG86:BG149),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ROUND(SUM(BH86:BH149),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ROUND(SUM(BI86:BI149),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5" customHeight="1">
      <c r="B45" s="40"/>
      <c r="C45" s="41"/>
      <c r="D45" s="41"/>
      <c r="E45" s="374" t="str">
        <f>E7</f>
        <v>Přístavba spojovací chodby k budově SPŠel-it, Dobruška</v>
      </c>
      <c r="F45" s="375"/>
      <c r="G45" s="375"/>
      <c r="H45" s="375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5.6" customHeight="1">
      <c r="B47" s="40"/>
      <c r="C47" s="41"/>
      <c r="D47" s="41"/>
      <c r="E47" s="376" t="str">
        <f>E9</f>
        <v>02 - Zdravotechnika</v>
      </c>
      <c r="F47" s="377"/>
      <c r="G47" s="377"/>
      <c r="H47" s="377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Dobruška</v>
      </c>
      <c r="G49" s="41"/>
      <c r="H49" s="41"/>
      <c r="I49" s="118" t="s">
        <v>25</v>
      </c>
      <c r="J49" s="119" t="str">
        <f>IF(J12="","",J12)</f>
        <v>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Královehradecký kraj,Pivovarské nám.1245/2,Hr.Král</v>
      </c>
      <c r="G51" s="41"/>
      <c r="H51" s="41"/>
      <c r="I51" s="118" t="s">
        <v>34</v>
      </c>
      <c r="J51" s="365" t="str">
        <f>E21</f>
        <v>Atelier Tsunami, s.r.o., Palachova 1742,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106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108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109</v>
      </c>
      <c r="E59" s="158"/>
      <c r="F59" s="158"/>
      <c r="G59" s="158"/>
      <c r="H59" s="158"/>
      <c r="I59" s="159"/>
      <c r="J59" s="160">
        <f>J115</f>
        <v>0</v>
      </c>
      <c r="K59" s="161"/>
    </row>
    <row r="60" spans="2:47" s="8" customFormat="1" ht="19.899999999999999" customHeight="1">
      <c r="B60" s="155"/>
      <c r="C60" s="156"/>
      <c r="D60" s="157" t="s">
        <v>110</v>
      </c>
      <c r="E60" s="158"/>
      <c r="F60" s="158"/>
      <c r="G60" s="158"/>
      <c r="H60" s="158"/>
      <c r="I60" s="159"/>
      <c r="J60" s="160">
        <f>J117</f>
        <v>0</v>
      </c>
      <c r="K60" s="161"/>
    </row>
    <row r="61" spans="2:47" s="8" customFormat="1" ht="19.899999999999999" customHeight="1">
      <c r="B61" s="155"/>
      <c r="C61" s="156"/>
      <c r="D61" s="157" t="s">
        <v>111</v>
      </c>
      <c r="E61" s="158"/>
      <c r="F61" s="158"/>
      <c r="G61" s="158"/>
      <c r="H61" s="158"/>
      <c r="I61" s="159"/>
      <c r="J61" s="160">
        <f>J119</f>
        <v>0</v>
      </c>
      <c r="K61" s="161"/>
    </row>
    <row r="62" spans="2:47" s="8" customFormat="1" ht="19.899999999999999" customHeight="1">
      <c r="B62" s="155"/>
      <c r="C62" s="156"/>
      <c r="D62" s="157" t="s">
        <v>1338</v>
      </c>
      <c r="E62" s="158"/>
      <c r="F62" s="158"/>
      <c r="G62" s="158"/>
      <c r="H62" s="158"/>
      <c r="I62" s="159"/>
      <c r="J62" s="160">
        <f>J123</f>
        <v>0</v>
      </c>
      <c r="K62" s="161"/>
    </row>
    <row r="63" spans="2:47" s="8" customFormat="1" ht="19.899999999999999" customHeight="1">
      <c r="B63" s="155"/>
      <c r="C63" s="156"/>
      <c r="D63" s="157" t="s">
        <v>1339</v>
      </c>
      <c r="E63" s="158"/>
      <c r="F63" s="158"/>
      <c r="G63" s="158"/>
      <c r="H63" s="158"/>
      <c r="I63" s="159"/>
      <c r="J63" s="160">
        <f>J135</f>
        <v>0</v>
      </c>
      <c r="K63" s="161"/>
    </row>
    <row r="64" spans="2:47" s="8" customFormat="1" ht="19.899999999999999" customHeight="1">
      <c r="B64" s="155"/>
      <c r="C64" s="156"/>
      <c r="D64" s="157" t="s">
        <v>119</v>
      </c>
      <c r="E64" s="158"/>
      <c r="F64" s="158"/>
      <c r="G64" s="158"/>
      <c r="H64" s="158"/>
      <c r="I64" s="159"/>
      <c r="J64" s="160">
        <f>J144</f>
        <v>0</v>
      </c>
      <c r="K64" s="161"/>
    </row>
    <row r="65" spans="2:12" s="7" customFormat="1" ht="24.95" customHeight="1">
      <c r="B65" s="148"/>
      <c r="C65" s="149"/>
      <c r="D65" s="150" t="s">
        <v>120</v>
      </c>
      <c r="E65" s="151"/>
      <c r="F65" s="151"/>
      <c r="G65" s="151"/>
      <c r="H65" s="151"/>
      <c r="I65" s="152"/>
      <c r="J65" s="153">
        <f>J147</f>
        <v>0</v>
      </c>
      <c r="K65" s="154"/>
    </row>
    <row r="66" spans="2:12" s="8" customFormat="1" ht="19.899999999999999" customHeight="1">
      <c r="B66" s="155"/>
      <c r="C66" s="156"/>
      <c r="D66" s="157" t="s">
        <v>1340</v>
      </c>
      <c r="E66" s="158"/>
      <c r="F66" s="158"/>
      <c r="G66" s="158"/>
      <c r="H66" s="158"/>
      <c r="I66" s="159"/>
      <c r="J66" s="160">
        <f>J148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138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5" customHeight="1">
      <c r="B76" s="40"/>
      <c r="C76" s="62"/>
      <c r="D76" s="62"/>
      <c r="E76" s="370" t="str">
        <f>E7</f>
        <v>Přístavba spojovací chodby k budově SPŠel-it, Dobruška</v>
      </c>
      <c r="F76" s="371"/>
      <c r="G76" s="371"/>
      <c r="H76" s="371"/>
      <c r="I76" s="162"/>
      <c r="J76" s="62"/>
      <c r="K76" s="62"/>
      <c r="L76" s="60"/>
    </row>
    <row r="77" spans="2:12" s="1" customFormat="1" ht="14.45" customHeight="1">
      <c r="B77" s="40"/>
      <c r="C77" s="64" t="s">
        <v>99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5.6" customHeight="1">
      <c r="B78" s="40"/>
      <c r="C78" s="62"/>
      <c r="D78" s="62"/>
      <c r="E78" s="337" t="str">
        <f>E9</f>
        <v>02 - Zdravotechnika</v>
      </c>
      <c r="F78" s="372"/>
      <c r="G78" s="372"/>
      <c r="H78" s="372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>Dobruška</v>
      </c>
      <c r="G80" s="62"/>
      <c r="H80" s="62"/>
      <c r="I80" s="164" t="s">
        <v>25</v>
      </c>
      <c r="J80" s="72" t="str">
        <f>IF(J12="","",J12)</f>
        <v>9. 4. 2018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 ht="15">
      <c r="B82" s="40"/>
      <c r="C82" s="64" t="s">
        <v>27</v>
      </c>
      <c r="D82" s="62"/>
      <c r="E82" s="62"/>
      <c r="F82" s="163" t="str">
        <f>E15</f>
        <v>Královehradecký kraj,Pivovarské nám.1245/2,Hr.Král</v>
      </c>
      <c r="G82" s="62"/>
      <c r="H82" s="62"/>
      <c r="I82" s="164" t="s">
        <v>34</v>
      </c>
      <c r="J82" s="163" t="str">
        <f>E21</f>
        <v>Atelier Tsunami, s.r.o., Palachova 1742, Náchod</v>
      </c>
      <c r="K82" s="62"/>
      <c r="L82" s="60"/>
    </row>
    <row r="83" spans="2:65" s="1" customFormat="1" ht="14.45" customHeight="1">
      <c r="B83" s="40"/>
      <c r="C83" s="64" t="s">
        <v>32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139</v>
      </c>
      <c r="D85" s="167" t="s">
        <v>60</v>
      </c>
      <c r="E85" s="167" t="s">
        <v>56</v>
      </c>
      <c r="F85" s="167" t="s">
        <v>140</v>
      </c>
      <c r="G85" s="167" t="s">
        <v>141</v>
      </c>
      <c r="H85" s="167" t="s">
        <v>142</v>
      </c>
      <c r="I85" s="168" t="s">
        <v>143</v>
      </c>
      <c r="J85" s="167" t="s">
        <v>103</v>
      </c>
      <c r="K85" s="169" t="s">
        <v>144</v>
      </c>
      <c r="L85" s="170"/>
      <c r="M85" s="80" t="s">
        <v>145</v>
      </c>
      <c r="N85" s="81" t="s">
        <v>45</v>
      </c>
      <c r="O85" s="81" t="s">
        <v>146</v>
      </c>
      <c r="P85" s="81" t="s">
        <v>147</v>
      </c>
      <c r="Q85" s="81" t="s">
        <v>148</v>
      </c>
      <c r="R85" s="81" t="s">
        <v>149</v>
      </c>
      <c r="S85" s="81" t="s">
        <v>150</v>
      </c>
      <c r="T85" s="82" t="s">
        <v>151</v>
      </c>
    </row>
    <row r="86" spans="2:65" s="1" customFormat="1" ht="29.25" customHeight="1">
      <c r="B86" s="40"/>
      <c r="C86" s="86" t="s">
        <v>104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P87+P147</f>
        <v>0</v>
      </c>
      <c r="Q86" s="84"/>
      <c r="R86" s="172">
        <f>R87+R147</f>
        <v>126.0777188</v>
      </c>
      <c r="S86" s="84"/>
      <c r="T86" s="173">
        <f>T87+T147</f>
        <v>1.2</v>
      </c>
      <c r="AT86" s="23" t="s">
        <v>74</v>
      </c>
      <c r="AU86" s="23" t="s">
        <v>105</v>
      </c>
      <c r="BK86" s="174">
        <f>BK87+BK147</f>
        <v>0</v>
      </c>
    </row>
    <row r="87" spans="2:65" s="10" customFormat="1" ht="37.5" customHeight="1">
      <c r="B87" s="175"/>
      <c r="C87" s="176"/>
      <c r="D87" s="177" t="s">
        <v>74</v>
      </c>
      <c r="E87" s="178" t="s">
        <v>152</v>
      </c>
      <c r="F87" s="178" t="s">
        <v>153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P88+P115+P117+P119+P123+P135+P144</f>
        <v>0</v>
      </c>
      <c r="Q87" s="183"/>
      <c r="R87" s="184">
        <f>R88+R115+R117+R119+R123+R135+R144</f>
        <v>126.0687188</v>
      </c>
      <c r="S87" s="183"/>
      <c r="T87" s="185">
        <f>T88+T115+T117+T119+T123+T135+T144</f>
        <v>1.2</v>
      </c>
      <c r="AR87" s="186" t="s">
        <v>83</v>
      </c>
      <c r="AT87" s="187" t="s">
        <v>74</v>
      </c>
      <c r="AU87" s="187" t="s">
        <v>75</v>
      </c>
      <c r="AY87" s="186" t="s">
        <v>154</v>
      </c>
      <c r="BK87" s="188">
        <f>BK88+BK115+BK117+BK119+BK123+BK135+BK144</f>
        <v>0</v>
      </c>
    </row>
    <row r="88" spans="2:65" s="10" customFormat="1" ht="19.899999999999999" customHeight="1">
      <c r="B88" s="175"/>
      <c r="C88" s="176"/>
      <c r="D88" s="177" t="s">
        <v>74</v>
      </c>
      <c r="E88" s="189" t="s">
        <v>83</v>
      </c>
      <c r="F88" s="189" t="s">
        <v>206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SUM(P89:P114)</f>
        <v>0</v>
      </c>
      <c r="Q88" s="183"/>
      <c r="R88" s="184">
        <f>SUM(R89:R114)</f>
        <v>94.894829999999999</v>
      </c>
      <c r="S88" s="183"/>
      <c r="T88" s="185">
        <f>SUM(T89:T114)</f>
        <v>0</v>
      </c>
      <c r="AR88" s="186" t="s">
        <v>83</v>
      </c>
      <c r="AT88" s="187" t="s">
        <v>74</v>
      </c>
      <c r="AU88" s="187" t="s">
        <v>83</v>
      </c>
      <c r="AY88" s="186" t="s">
        <v>154</v>
      </c>
      <c r="BK88" s="188">
        <f>SUM(BK89:BK114)</f>
        <v>0</v>
      </c>
    </row>
    <row r="89" spans="2:65" s="1" customFormat="1" ht="23.85" customHeight="1">
      <c r="B89" s="40"/>
      <c r="C89" s="191" t="s">
        <v>83</v>
      </c>
      <c r="D89" s="191" t="s">
        <v>157</v>
      </c>
      <c r="E89" s="192" t="s">
        <v>1341</v>
      </c>
      <c r="F89" s="193" t="s">
        <v>1342</v>
      </c>
      <c r="G89" s="194" t="s">
        <v>1343</v>
      </c>
      <c r="H89" s="195">
        <v>16</v>
      </c>
      <c r="I89" s="196"/>
      <c r="J89" s="197">
        <f t="shared" ref="J89:J94" si="0">ROUND(I89*H89,2)</f>
        <v>0</v>
      </c>
      <c r="K89" s="193" t="s">
        <v>161</v>
      </c>
      <c r="L89" s="60"/>
      <c r="M89" s="198" t="s">
        <v>21</v>
      </c>
      <c r="N89" s="199" t="s">
        <v>46</v>
      </c>
      <c r="O89" s="41"/>
      <c r="P89" s="200">
        <f t="shared" ref="P89:P94" si="1">O89*H89</f>
        <v>0</v>
      </c>
      <c r="Q89" s="200">
        <v>0</v>
      </c>
      <c r="R89" s="200">
        <f t="shared" ref="R89:R94" si="2">Q89*H89</f>
        <v>0</v>
      </c>
      <c r="S89" s="200">
        <v>0</v>
      </c>
      <c r="T89" s="201">
        <f t="shared" ref="T89:T94" si="3">S89*H89</f>
        <v>0</v>
      </c>
      <c r="AR89" s="23" t="s">
        <v>162</v>
      </c>
      <c r="AT89" s="23" t="s">
        <v>157</v>
      </c>
      <c r="AU89" s="23" t="s">
        <v>85</v>
      </c>
      <c r="AY89" s="23" t="s">
        <v>154</v>
      </c>
      <c r="BE89" s="202">
        <f t="shared" ref="BE89:BE94" si="4">IF(N89="základní",J89,0)</f>
        <v>0</v>
      </c>
      <c r="BF89" s="202">
        <f t="shared" ref="BF89:BF94" si="5">IF(N89="snížená",J89,0)</f>
        <v>0</v>
      </c>
      <c r="BG89" s="202">
        <f t="shared" ref="BG89:BG94" si="6">IF(N89="zákl. přenesená",J89,0)</f>
        <v>0</v>
      </c>
      <c r="BH89" s="202">
        <f t="shared" ref="BH89:BH94" si="7">IF(N89="sníž. přenesená",J89,0)</f>
        <v>0</v>
      </c>
      <c r="BI89" s="202">
        <f t="shared" ref="BI89:BI94" si="8">IF(N89="nulová",J89,0)</f>
        <v>0</v>
      </c>
      <c r="BJ89" s="23" t="s">
        <v>83</v>
      </c>
      <c r="BK89" s="202">
        <f t="shared" ref="BK89:BK94" si="9">ROUND(I89*H89,2)</f>
        <v>0</v>
      </c>
      <c r="BL89" s="23" t="s">
        <v>162</v>
      </c>
      <c r="BM89" s="23" t="s">
        <v>1344</v>
      </c>
    </row>
    <row r="90" spans="2:65" s="1" customFormat="1" ht="71.45" customHeight="1">
      <c r="B90" s="40"/>
      <c r="C90" s="191" t="s">
        <v>85</v>
      </c>
      <c r="D90" s="191" t="s">
        <v>157</v>
      </c>
      <c r="E90" s="192" t="s">
        <v>1345</v>
      </c>
      <c r="F90" s="193" t="s">
        <v>1346</v>
      </c>
      <c r="G90" s="194" t="s">
        <v>201</v>
      </c>
      <c r="H90" s="195">
        <v>3</v>
      </c>
      <c r="I90" s="196"/>
      <c r="J90" s="197">
        <f t="shared" si="0"/>
        <v>0</v>
      </c>
      <c r="K90" s="193" t="s">
        <v>161</v>
      </c>
      <c r="L90" s="60"/>
      <c r="M90" s="198" t="s">
        <v>21</v>
      </c>
      <c r="N90" s="199" t="s">
        <v>46</v>
      </c>
      <c r="O90" s="41"/>
      <c r="P90" s="200">
        <f t="shared" si="1"/>
        <v>0</v>
      </c>
      <c r="Q90" s="200">
        <v>1.068E-2</v>
      </c>
      <c r="R90" s="200">
        <f t="shared" si="2"/>
        <v>3.2039999999999999E-2</v>
      </c>
      <c r="S90" s="200">
        <v>0</v>
      </c>
      <c r="T90" s="201">
        <f t="shared" si="3"/>
        <v>0</v>
      </c>
      <c r="AR90" s="23" t="s">
        <v>162</v>
      </c>
      <c r="AT90" s="23" t="s">
        <v>157</v>
      </c>
      <c r="AU90" s="23" t="s">
        <v>85</v>
      </c>
      <c r="AY90" s="23" t="s">
        <v>154</v>
      </c>
      <c r="BE90" s="202">
        <f t="shared" si="4"/>
        <v>0</v>
      </c>
      <c r="BF90" s="202">
        <f t="shared" si="5"/>
        <v>0</v>
      </c>
      <c r="BG90" s="202">
        <f t="shared" si="6"/>
        <v>0</v>
      </c>
      <c r="BH90" s="202">
        <f t="shared" si="7"/>
        <v>0</v>
      </c>
      <c r="BI90" s="202">
        <f t="shared" si="8"/>
        <v>0</v>
      </c>
      <c r="BJ90" s="23" t="s">
        <v>83</v>
      </c>
      <c r="BK90" s="202">
        <f t="shared" si="9"/>
        <v>0</v>
      </c>
      <c r="BL90" s="23" t="s">
        <v>162</v>
      </c>
      <c r="BM90" s="23" t="s">
        <v>1347</v>
      </c>
    </row>
    <row r="91" spans="2:65" s="1" customFormat="1" ht="71.45" customHeight="1">
      <c r="B91" s="40"/>
      <c r="C91" s="191" t="s">
        <v>171</v>
      </c>
      <c r="D91" s="191" t="s">
        <v>157</v>
      </c>
      <c r="E91" s="192" t="s">
        <v>1348</v>
      </c>
      <c r="F91" s="193" t="s">
        <v>1349</v>
      </c>
      <c r="G91" s="194" t="s">
        <v>201</v>
      </c>
      <c r="H91" s="195">
        <v>3</v>
      </c>
      <c r="I91" s="196"/>
      <c r="J91" s="197">
        <f t="shared" si="0"/>
        <v>0</v>
      </c>
      <c r="K91" s="193" t="s">
        <v>1350</v>
      </c>
      <c r="L91" s="60"/>
      <c r="M91" s="198" t="s">
        <v>21</v>
      </c>
      <c r="N91" s="199" t="s">
        <v>46</v>
      </c>
      <c r="O91" s="41"/>
      <c r="P91" s="200">
        <f t="shared" si="1"/>
        <v>0</v>
      </c>
      <c r="Q91" s="200">
        <v>6.053E-2</v>
      </c>
      <c r="R91" s="200">
        <f t="shared" si="2"/>
        <v>0.18159</v>
      </c>
      <c r="S91" s="200">
        <v>0</v>
      </c>
      <c r="T91" s="201">
        <f t="shared" si="3"/>
        <v>0</v>
      </c>
      <c r="AR91" s="23" t="s">
        <v>162</v>
      </c>
      <c r="AT91" s="23" t="s">
        <v>157</v>
      </c>
      <c r="AU91" s="23" t="s">
        <v>85</v>
      </c>
      <c r="AY91" s="23" t="s">
        <v>154</v>
      </c>
      <c r="BE91" s="202">
        <f t="shared" si="4"/>
        <v>0</v>
      </c>
      <c r="BF91" s="202">
        <f t="shared" si="5"/>
        <v>0</v>
      </c>
      <c r="BG91" s="202">
        <f t="shared" si="6"/>
        <v>0</v>
      </c>
      <c r="BH91" s="202">
        <f t="shared" si="7"/>
        <v>0</v>
      </c>
      <c r="BI91" s="202">
        <f t="shared" si="8"/>
        <v>0</v>
      </c>
      <c r="BJ91" s="23" t="s">
        <v>83</v>
      </c>
      <c r="BK91" s="202">
        <f t="shared" si="9"/>
        <v>0</v>
      </c>
      <c r="BL91" s="23" t="s">
        <v>162</v>
      </c>
      <c r="BM91" s="23" t="s">
        <v>1351</v>
      </c>
    </row>
    <row r="92" spans="2:65" s="1" customFormat="1" ht="23.85" customHeight="1">
      <c r="B92" s="40"/>
      <c r="C92" s="191" t="s">
        <v>162</v>
      </c>
      <c r="D92" s="191" t="s">
        <v>157</v>
      </c>
      <c r="E92" s="192" t="s">
        <v>1352</v>
      </c>
      <c r="F92" s="193" t="s">
        <v>1353</v>
      </c>
      <c r="G92" s="194" t="s">
        <v>214</v>
      </c>
      <c r="H92" s="195">
        <v>10</v>
      </c>
      <c r="I92" s="196"/>
      <c r="J92" s="197">
        <f t="shared" si="0"/>
        <v>0</v>
      </c>
      <c r="K92" s="193" t="s">
        <v>1350</v>
      </c>
      <c r="L92" s="60"/>
      <c r="M92" s="198" t="s">
        <v>21</v>
      </c>
      <c r="N92" s="199" t="s">
        <v>46</v>
      </c>
      <c r="O92" s="41"/>
      <c r="P92" s="200">
        <f t="shared" si="1"/>
        <v>0</v>
      </c>
      <c r="Q92" s="200">
        <v>0</v>
      </c>
      <c r="R92" s="200">
        <f t="shared" si="2"/>
        <v>0</v>
      </c>
      <c r="S92" s="200">
        <v>0</v>
      </c>
      <c r="T92" s="201">
        <f t="shared" si="3"/>
        <v>0</v>
      </c>
      <c r="AR92" s="23" t="s">
        <v>162</v>
      </c>
      <c r="AT92" s="23" t="s">
        <v>157</v>
      </c>
      <c r="AU92" s="23" t="s">
        <v>85</v>
      </c>
      <c r="AY92" s="23" t="s">
        <v>154</v>
      </c>
      <c r="BE92" s="202">
        <f t="shared" si="4"/>
        <v>0</v>
      </c>
      <c r="BF92" s="202">
        <f t="shared" si="5"/>
        <v>0</v>
      </c>
      <c r="BG92" s="202">
        <f t="shared" si="6"/>
        <v>0</v>
      </c>
      <c r="BH92" s="202">
        <f t="shared" si="7"/>
        <v>0</v>
      </c>
      <c r="BI92" s="202">
        <f t="shared" si="8"/>
        <v>0</v>
      </c>
      <c r="BJ92" s="23" t="s">
        <v>83</v>
      </c>
      <c r="BK92" s="202">
        <f t="shared" si="9"/>
        <v>0</v>
      </c>
      <c r="BL92" s="23" t="s">
        <v>162</v>
      </c>
      <c r="BM92" s="23" t="s">
        <v>1354</v>
      </c>
    </row>
    <row r="93" spans="2:65" s="1" customFormat="1" ht="35.65" customHeight="1">
      <c r="B93" s="40"/>
      <c r="C93" s="191" t="s">
        <v>180</v>
      </c>
      <c r="D93" s="191" t="s">
        <v>157</v>
      </c>
      <c r="E93" s="192" t="s">
        <v>212</v>
      </c>
      <c r="F93" s="193" t="s">
        <v>1355</v>
      </c>
      <c r="G93" s="194" t="s">
        <v>214</v>
      </c>
      <c r="H93" s="195">
        <v>6</v>
      </c>
      <c r="I93" s="196"/>
      <c r="J93" s="197">
        <f t="shared" si="0"/>
        <v>0</v>
      </c>
      <c r="K93" s="193" t="s">
        <v>1350</v>
      </c>
      <c r="L93" s="60"/>
      <c r="M93" s="198" t="s">
        <v>21</v>
      </c>
      <c r="N93" s="199" t="s">
        <v>46</v>
      </c>
      <c r="O93" s="41"/>
      <c r="P93" s="200">
        <f t="shared" si="1"/>
        <v>0</v>
      </c>
      <c r="Q93" s="200">
        <v>0</v>
      </c>
      <c r="R93" s="200">
        <f t="shared" si="2"/>
        <v>0</v>
      </c>
      <c r="S93" s="200">
        <v>0</v>
      </c>
      <c r="T93" s="201">
        <f t="shared" si="3"/>
        <v>0</v>
      </c>
      <c r="AR93" s="23" t="s">
        <v>162</v>
      </c>
      <c r="AT93" s="23" t="s">
        <v>157</v>
      </c>
      <c r="AU93" s="23" t="s">
        <v>85</v>
      </c>
      <c r="AY93" s="23" t="s">
        <v>154</v>
      </c>
      <c r="BE93" s="202">
        <f t="shared" si="4"/>
        <v>0</v>
      </c>
      <c r="BF93" s="202">
        <f t="shared" si="5"/>
        <v>0</v>
      </c>
      <c r="BG93" s="202">
        <f t="shared" si="6"/>
        <v>0</v>
      </c>
      <c r="BH93" s="202">
        <f t="shared" si="7"/>
        <v>0</v>
      </c>
      <c r="BI93" s="202">
        <f t="shared" si="8"/>
        <v>0</v>
      </c>
      <c r="BJ93" s="23" t="s">
        <v>83</v>
      </c>
      <c r="BK93" s="202">
        <f t="shared" si="9"/>
        <v>0</v>
      </c>
      <c r="BL93" s="23" t="s">
        <v>162</v>
      </c>
      <c r="BM93" s="23" t="s">
        <v>1356</v>
      </c>
    </row>
    <row r="94" spans="2:65" s="1" customFormat="1" ht="35.65" customHeight="1">
      <c r="B94" s="40"/>
      <c r="C94" s="191" t="s">
        <v>185</v>
      </c>
      <c r="D94" s="191" t="s">
        <v>157</v>
      </c>
      <c r="E94" s="192" t="s">
        <v>1357</v>
      </c>
      <c r="F94" s="193" t="s">
        <v>1358</v>
      </c>
      <c r="G94" s="194" t="s">
        <v>214</v>
      </c>
      <c r="H94" s="195">
        <v>90.48</v>
      </c>
      <c r="I94" s="196"/>
      <c r="J94" s="197">
        <f t="shared" si="0"/>
        <v>0</v>
      </c>
      <c r="K94" s="193" t="s">
        <v>161</v>
      </c>
      <c r="L94" s="60"/>
      <c r="M94" s="198" t="s">
        <v>21</v>
      </c>
      <c r="N94" s="199" t="s">
        <v>46</v>
      </c>
      <c r="O94" s="41"/>
      <c r="P94" s="200">
        <f t="shared" si="1"/>
        <v>0</v>
      </c>
      <c r="Q94" s="200">
        <v>0</v>
      </c>
      <c r="R94" s="200">
        <f t="shared" si="2"/>
        <v>0</v>
      </c>
      <c r="S94" s="200">
        <v>0</v>
      </c>
      <c r="T94" s="201">
        <f t="shared" si="3"/>
        <v>0</v>
      </c>
      <c r="AR94" s="23" t="s">
        <v>162</v>
      </c>
      <c r="AT94" s="23" t="s">
        <v>157</v>
      </c>
      <c r="AU94" s="23" t="s">
        <v>85</v>
      </c>
      <c r="AY94" s="23" t="s">
        <v>154</v>
      </c>
      <c r="BE94" s="202">
        <f t="shared" si="4"/>
        <v>0</v>
      </c>
      <c r="BF94" s="202">
        <f t="shared" si="5"/>
        <v>0</v>
      </c>
      <c r="BG94" s="202">
        <f t="shared" si="6"/>
        <v>0</v>
      </c>
      <c r="BH94" s="202">
        <f t="shared" si="7"/>
        <v>0</v>
      </c>
      <c r="BI94" s="202">
        <f t="shared" si="8"/>
        <v>0</v>
      </c>
      <c r="BJ94" s="23" t="s">
        <v>83</v>
      </c>
      <c r="BK94" s="202">
        <f t="shared" si="9"/>
        <v>0</v>
      </c>
      <c r="BL94" s="23" t="s">
        <v>162</v>
      </c>
      <c r="BM94" s="23" t="s">
        <v>1359</v>
      </c>
    </row>
    <row r="95" spans="2:65" s="11" customFormat="1">
      <c r="B95" s="203"/>
      <c r="C95" s="204"/>
      <c r="D95" s="205" t="s">
        <v>164</v>
      </c>
      <c r="E95" s="206" t="s">
        <v>21</v>
      </c>
      <c r="F95" s="207" t="s">
        <v>1360</v>
      </c>
      <c r="G95" s="204"/>
      <c r="H95" s="208">
        <v>90.48</v>
      </c>
      <c r="I95" s="209"/>
      <c r="J95" s="204"/>
      <c r="K95" s="204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164</v>
      </c>
      <c r="AU95" s="214" t="s">
        <v>85</v>
      </c>
      <c r="AV95" s="11" t="s">
        <v>85</v>
      </c>
      <c r="AW95" s="11" t="s">
        <v>38</v>
      </c>
      <c r="AX95" s="11" t="s">
        <v>83</v>
      </c>
      <c r="AY95" s="214" t="s">
        <v>154</v>
      </c>
    </row>
    <row r="96" spans="2:65" s="1" customFormat="1" ht="35.65" customHeight="1">
      <c r="B96" s="40"/>
      <c r="C96" s="191" t="s">
        <v>189</v>
      </c>
      <c r="D96" s="191" t="s">
        <v>157</v>
      </c>
      <c r="E96" s="192" t="s">
        <v>1361</v>
      </c>
      <c r="F96" s="193" t="s">
        <v>1362</v>
      </c>
      <c r="G96" s="194" t="s">
        <v>214</v>
      </c>
      <c r="H96" s="195">
        <v>90.48</v>
      </c>
      <c r="I96" s="196"/>
      <c r="J96" s="197">
        <f t="shared" ref="J96:J106" si="10">ROUND(I96*H96,2)</f>
        <v>0</v>
      </c>
      <c r="K96" s="193" t="s">
        <v>1350</v>
      </c>
      <c r="L96" s="60"/>
      <c r="M96" s="198" t="s">
        <v>21</v>
      </c>
      <c r="N96" s="199" t="s">
        <v>46</v>
      </c>
      <c r="O96" s="41"/>
      <c r="P96" s="200">
        <f t="shared" ref="P96:P106" si="11">O96*H96</f>
        <v>0</v>
      </c>
      <c r="Q96" s="200">
        <v>0</v>
      </c>
      <c r="R96" s="200">
        <f t="shared" ref="R96:R106" si="12">Q96*H96</f>
        <v>0</v>
      </c>
      <c r="S96" s="200">
        <v>0</v>
      </c>
      <c r="T96" s="201">
        <f t="shared" ref="T96:T106" si="13">S96*H96</f>
        <v>0</v>
      </c>
      <c r="AR96" s="23" t="s">
        <v>162</v>
      </c>
      <c r="AT96" s="23" t="s">
        <v>157</v>
      </c>
      <c r="AU96" s="23" t="s">
        <v>85</v>
      </c>
      <c r="AY96" s="23" t="s">
        <v>154</v>
      </c>
      <c r="BE96" s="202">
        <f t="shared" ref="BE96:BE106" si="14">IF(N96="základní",J96,0)</f>
        <v>0</v>
      </c>
      <c r="BF96" s="202">
        <f t="shared" ref="BF96:BF106" si="15">IF(N96="snížená",J96,0)</f>
        <v>0</v>
      </c>
      <c r="BG96" s="202">
        <f t="shared" ref="BG96:BG106" si="16">IF(N96="zákl. přenesená",J96,0)</f>
        <v>0</v>
      </c>
      <c r="BH96" s="202">
        <f t="shared" ref="BH96:BH106" si="17">IF(N96="sníž. přenesená",J96,0)</f>
        <v>0</v>
      </c>
      <c r="BI96" s="202">
        <f t="shared" ref="BI96:BI106" si="18">IF(N96="nulová",J96,0)</f>
        <v>0</v>
      </c>
      <c r="BJ96" s="23" t="s">
        <v>83</v>
      </c>
      <c r="BK96" s="202">
        <f t="shared" ref="BK96:BK106" si="19">ROUND(I96*H96,2)</f>
        <v>0</v>
      </c>
      <c r="BL96" s="23" t="s">
        <v>162</v>
      </c>
      <c r="BM96" s="23" t="s">
        <v>1363</v>
      </c>
    </row>
    <row r="97" spans="2:65" s="1" customFormat="1" ht="23.85" customHeight="1">
      <c r="B97" s="40"/>
      <c r="C97" s="191" t="s">
        <v>193</v>
      </c>
      <c r="D97" s="191" t="s">
        <v>157</v>
      </c>
      <c r="E97" s="192" t="s">
        <v>1364</v>
      </c>
      <c r="F97" s="193" t="s">
        <v>1365</v>
      </c>
      <c r="G97" s="194" t="s">
        <v>214</v>
      </c>
      <c r="H97" s="195">
        <v>2</v>
      </c>
      <c r="I97" s="196"/>
      <c r="J97" s="197">
        <f t="shared" si="10"/>
        <v>0</v>
      </c>
      <c r="K97" s="193" t="s">
        <v>1350</v>
      </c>
      <c r="L97" s="60"/>
      <c r="M97" s="198" t="s">
        <v>21</v>
      </c>
      <c r="N97" s="199" t="s">
        <v>46</v>
      </c>
      <c r="O97" s="41"/>
      <c r="P97" s="200">
        <f t="shared" si="11"/>
        <v>0</v>
      </c>
      <c r="Q97" s="200">
        <v>0</v>
      </c>
      <c r="R97" s="200">
        <f t="shared" si="12"/>
        <v>0</v>
      </c>
      <c r="S97" s="200">
        <v>0</v>
      </c>
      <c r="T97" s="201">
        <f t="shared" si="13"/>
        <v>0</v>
      </c>
      <c r="AR97" s="23" t="s">
        <v>162</v>
      </c>
      <c r="AT97" s="23" t="s">
        <v>157</v>
      </c>
      <c r="AU97" s="23" t="s">
        <v>85</v>
      </c>
      <c r="AY97" s="23" t="s">
        <v>154</v>
      </c>
      <c r="BE97" s="202">
        <f t="shared" si="14"/>
        <v>0</v>
      </c>
      <c r="BF97" s="202">
        <f t="shared" si="15"/>
        <v>0</v>
      </c>
      <c r="BG97" s="202">
        <f t="shared" si="16"/>
        <v>0</v>
      </c>
      <c r="BH97" s="202">
        <f t="shared" si="17"/>
        <v>0</v>
      </c>
      <c r="BI97" s="202">
        <f t="shared" si="18"/>
        <v>0</v>
      </c>
      <c r="BJ97" s="23" t="s">
        <v>83</v>
      </c>
      <c r="BK97" s="202">
        <f t="shared" si="19"/>
        <v>0</v>
      </c>
      <c r="BL97" s="23" t="s">
        <v>162</v>
      </c>
      <c r="BM97" s="23" t="s">
        <v>1366</v>
      </c>
    </row>
    <row r="98" spans="2:65" s="1" customFormat="1" ht="35.65" customHeight="1">
      <c r="B98" s="40"/>
      <c r="C98" s="191" t="s">
        <v>198</v>
      </c>
      <c r="D98" s="191" t="s">
        <v>157</v>
      </c>
      <c r="E98" s="192" t="s">
        <v>1367</v>
      </c>
      <c r="F98" s="193" t="s">
        <v>1368</v>
      </c>
      <c r="G98" s="194" t="s">
        <v>214</v>
      </c>
      <c r="H98" s="195">
        <v>2</v>
      </c>
      <c r="I98" s="196"/>
      <c r="J98" s="197">
        <f t="shared" si="10"/>
        <v>0</v>
      </c>
      <c r="K98" s="193" t="s">
        <v>1350</v>
      </c>
      <c r="L98" s="60"/>
      <c r="M98" s="198" t="s">
        <v>21</v>
      </c>
      <c r="N98" s="199" t="s">
        <v>46</v>
      </c>
      <c r="O98" s="41"/>
      <c r="P98" s="200">
        <f t="shared" si="11"/>
        <v>0</v>
      </c>
      <c r="Q98" s="200">
        <v>0</v>
      </c>
      <c r="R98" s="200">
        <f t="shared" si="12"/>
        <v>0</v>
      </c>
      <c r="S98" s="200">
        <v>0</v>
      </c>
      <c r="T98" s="201">
        <f t="shared" si="13"/>
        <v>0</v>
      </c>
      <c r="AR98" s="23" t="s">
        <v>162</v>
      </c>
      <c r="AT98" s="23" t="s">
        <v>157</v>
      </c>
      <c r="AU98" s="23" t="s">
        <v>85</v>
      </c>
      <c r="AY98" s="23" t="s">
        <v>154</v>
      </c>
      <c r="BE98" s="202">
        <f t="shared" si="14"/>
        <v>0</v>
      </c>
      <c r="BF98" s="202">
        <f t="shared" si="15"/>
        <v>0</v>
      </c>
      <c r="BG98" s="202">
        <f t="shared" si="16"/>
        <v>0</v>
      </c>
      <c r="BH98" s="202">
        <f t="shared" si="17"/>
        <v>0</v>
      </c>
      <c r="BI98" s="202">
        <f t="shared" si="18"/>
        <v>0</v>
      </c>
      <c r="BJ98" s="23" t="s">
        <v>83</v>
      </c>
      <c r="BK98" s="202">
        <f t="shared" si="19"/>
        <v>0</v>
      </c>
      <c r="BL98" s="23" t="s">
        <v>162</v>
      </c>
      <c r="BM98" s="23" t="s">
        <v>1369</v>
      </c>
    </row>
    <row r="99" spans="2:65" s="1" customFormat="1" ht="23.85" customHeight="1">
      <c r="B99" s="40"/>
      <c r="C99" s="191" t="s">
        <v>207</v>
      </c>
      <c r="D99" s="191" t="s">
        <v>157</v>
      </c>
      <c r="E99" s="192" t="s">
        <v>1370</v>
      </c>
      <c r="F99" s="193" t="s">
        <v>1371</v>
      </c>
      <c r="G99" s="194" t="s">
        <v>214</v>
      </c>
      <c r="H99" s="195">
        <v>4</v>
      </c>
      <c r="I99" s="196"/>
      <c r="J99" s="197">
        <f t="shared" si="10"/>
        <v>0</v>
      </c>
      <c r="K99" s="193" t="s">
        <v>1350</v>
      </c>
      <c r="L99" s="60"/>
      <c r="M99" s="198" t="s">
        <v>21</v>
      </c>
      <c r="N99" s="199" t="s">
        <v>46</v>
      </c>
      <c r="O99" s="41"/>
      <c r="P99" s="200">
        <f t="shared" si="11"/>
        <v>0</v>
      </c>
      <c r="Q99" s="200">
        <v>0</v>
      </c>
      <c r="R99" s="200">
        <f t="shared" si="12"/>
        <v>0</v>
      </c>
      <c r="S99" s="200">
        <v>0</v>
      </c>
      <c r="T99" s="201">
        <f t="shared" si="13"/>
        <v>0</v>
      </c>
      <c r="AR99" s="23" t="s">
        <v>162</v>
      </c>
      <c r="AT99" s="23" t="s">
        <v>157</v>
      </c>
      <c r="AU99" s="23" t="s">
        <v>85</v>
      </c>
      <c r="AY99" s="23" t="s">
        <v>154</v>
      </c>
      <c r="BE99" s="202">
        <f t="shared" si="14"/>
        <v>0</v>
      </c>
      <c r="BF99" s="202">
        <f t="shared" si="15"/>
        <v>0</v>
      </c>
      <c r="BG99" s="202">
        <f t="shared" si="16"/>
        <v>0</v>
      </c>
      <c r="BH99" s="202">
        <f t="shared" si="17"/>
        <v>0</v>
      </c>
      <c r="BI99" s="202">
        <f t="shared" si="18"/>
        <v>0</v>
      </c>
      <c r="BJ99" s="23" t="s">
        <v>83</v>
      </c>
      <c r="BK99" s="202">
        <f t="shared" si="19"/>
        <v>0</v>
      </c>
      <c r="BL99" s="23" t="s">
        <v>162</v>
      </c>
      <c r="BM99" s="23" t="s">
        <v>1372</v>
      </c>
    </row>
    <row r="100" spans="2:65" s="1" customFormat="1" ht="35.65" customHeight="1">
      <c r="B100" s="40"/>
      <c r="C100" s="191" t="s">
        <v>155</v>
      </c>
      <c r="D100" s="191" t="s">
        <v>157</v>
      </c>
      <c r="E100" s="192" t="s">
        <v>1373</v>
      </c>
      <c r="F100" s="193" t="s">
        <v>1374</v>
      </c>
      <c r="G100" s="194" t="s">
        <v>160</v>
      </c>
      <c r="H100" s="195">
        <v>30</v>
      </c>
      <c r="I100" s="196"/>
      <c r="J100" s="197">
        <f t="shared" si="10"/>
        <v>0</v>
      </c>
      <c r="K100" s="193" t="s">
        <v>1350</v>
      </c>
      <c r="L100" s="60"/>
      <c r="M100" s="198" t="s">
        <v>21</v>
      </c>
      <c r="N100" s="199" t="s">
        <v>46</v>
      </c>
      <c r="O100" s="41"/>
      <c r="P100" s="200">
        <f t="shared" si="11"/>
        <v>0</v>
      </c>
      <c r="Q100" s="200">
        <v>8.4000000000000003E-4</v>
      </c>
      <c r="R100" s="200">
        <f t="shared" si="12"/>
        <v>2.52E-2</v>
      </c>
      <c r="S100" s="200">
        <v>0</v>
      </c>
      <c r="T100" s="201">
        <f t="shared" si="13"/>
        <v>0</v>
      </c>
      <c r="AR100" s="23" t="s">
        <v>162</v>
      </c>
      <c r="AT100" s="23" t="s">
        <v>157</v>
      </c>
      <c r="AU100" s="23" t="s">
        <v>85</v>
      </c>
      <c r="AY100" s="23" t="s">
        <v>154</v>
      </c>
      <c r="BE100" s="202">
        <f t="shared" si="14"/>
        <v>0</v>
      </c>
      <c r="BF100" s="202">
        <f t="shared" si="15"/>
        <v>0</v>
      </c>
      <c r="BG100" s="202">
        <f t="shared" si="16"/>
        <v>0</v>
      </c>
      <c r="BH100" s="202">
        <f t="shared" si="17"/>
        <v>0</v>
      </c>
      <c r="BI100" s="202">
        <f t="shared" si="18"/>
        <v>0</v>
      </c>
      <c r="BJ100" s="23" t="s">
        <v>83</v>
      </c>
      <c r="BK100" s="202">
        <f t="shared" si="19"/>
        <v>0</v>
      </c>
      <c r="BL100" s="23" t="s">
        <v>162</v>
      </c>
      <c r="BM100" s="23" t="s">
        <v>1375</v>
      </c>
    </row>
    <row r="101" spans="2:65" s="1" customFormat="1" ht="35.65" customHeight="1">
      <c r="B101" s="40"/>
      <c r="C101" s="191" t="s">
        <v>219</v>
      </c>
      <c r="D101" s="191" t="s">
        <v>157</v>
      </c>
      <c r="E101" s="192" t="s">
        <v>1376</v>
      </c>
      <c r="F101" s="193" t="s">
        <v>1377</v>
      </c>
      <c r="G101" s="194" t="s">
        <v>160</v>
      </c>
      <c r="H101" s="195">
        <v>30</v>
      </c>
      <c r="I101" s="196"/>
      <c r="J101" s="197">
        <f t="shared" si="10"/>
        <v>0</v>
      </c>
      <c r="K101" s="193" t="s">
        <v>1350</v>
      </c>
      <c r="L101" s="60"/>
      <c r="M101" s="198" t="s">
        <v>21</v>
      </c>
      <c r="N101" s="199" t="s">
        <v>46</v>
      </c>
      <c r="O101" s="41"/>
      <c r="P101" s="200">
        <f t="shared" si="11"/>
        <v>0</v>
      </c>
      <c r="Q101" s="200">
        <v>0</v>
      </c>
      <c r="R101" s="200">
        <f t="shared" si="12"/>
        <v>0</v>
      </c>
      <c r="S101" s="200">
        <v>0</v>
      </c>
      <c r="T101" s="201">
        <f t="shared" si="13"/>
        <v>0</v>
      </c>
      <c r="AR101" s="23" t="s">
        <v>162</v>
      </c>
      <c r="AT101" s="23" t="s">
        <v>157</v>
      </c>
      <c r="AU101" s="23" t="s">
        <v>85</v>
      </c>
      <c r="AY101" s="23" t="s">
        <v>154</v>
      </c>
      <c r="BE101" s="202">
        <f t="shared" si="14"/>
        <v>0</v>
      </c>
      <c r="BF101" s="202">
        <f t="shared" si="15"/>
        <v>0</v>
      </c>
      <c r="BG101" s="202">
        <f t="shared" si="16"/>
        <v>0</v>
      </c>
      <c r="BH101" s="202">
        <f t="shared" si="17"/>
        <v>0</v>
      </c>
      <c r="BI101" s="202">
        <f t="shared" si="18"/>
        <v>0</v>
      </c>
      <c r="BJ101" s="23" t="s">
        <v>83</v>
      </c>
      <c r="BK101" s="202">
        <f t="shared" si="19"/>
        <v>0</v>
      </c>
      <c r="BL101" s="23" t="s">
        <v>162</v>
      </c>
      <c r="BM101" s="23" t="s">
        <v>1378</v>
      </c>
    </row>
    <row r="102" spans="2:65" s="1" customFormat="1" ht="47.65" customHeight="1">
      <c r="B102" s="40"/>
      <c r="C102" s="191" t="s">
        <v>228</v>
      </c>
      <c r="D102" s="191" t="s">
        <v>157</v>
      </c>
      <c r="E102" s="192" t="s">
        <v>1379</v>
      </c>
      <c r="F102" s="193" t="s">
        <v>1380</v>
      </c>
      <c r="G102" s="194" t="s">
        <v>214</v>
      </c>
      <c r="H102" s="195">
        <v>92.48</v>
      </c>
      <c r="I102" s="196"/>
      <c r="J102" s="197">
        <f t="shared" si="10"/>
        <v>0</v>
      </c>
      <c r="K102" s="193" t="s">
        <v>1350</v>
      </c>
      <c r="L102" s="60"/>
      <c r="M102" s="198" t="s">
        <v>21</v>
      </c>
      <c r="N102" s="199" t="s">
        <v>46</v>
      </c>
      <c r="O102" s="41"/>
      <c r="P102" s="200">
        <f t="shared" si="11"/>
        <v>0</v>
      </c>
      <c r="Q102" s="200">
        <v>0</v>
      </c>
      <c r="R102" s="200">
        <f t="shared" si="12"/>
        <v>0</v>
      </c>
      <c r="S102" s="200">
        <v>0</v>
      </c>
      <c r="T102" s="201">
        <f t="shared" si="13"/>
        <v>0</v>
      </c>
      <c r="AR102" s="23" t="s">
        <v>162</v>
      </c>
      <c r="AT102" s="23" t="s">
        <v>157</v>
      </c>
      <c r="AU102" s="23" t="s">
        <v>85</v>
      </c>
      <c r="AY102" s="23" t="s">
        <v>154</v>
      </c>
      <c r="BE102" s="202">
        <f t="shared" si="14"/>
        <v>0</v>
      </c>
      <c r="BF102" s="202">
        <f t="shared" si="15"/>
        <v>0</v>
      </c>
      <c r="BG102" s="202">
        <f t="shared" si="16"/>
        <v>0</v>
      </c>
      <c r="BH102" s="202">
        <f t="shared" si="17"/>
        <v>0</v>
      </c>
      <c r="BI102" s="202">
        <f t="shared" si="18"/>
        <v>0</v>
      </c>
      <c r="BJ102" s="23" t="s">
        <v>83</v>
      </c>
      <c r="BK102" s="202">
        <f t="shared" si="19"/>
        <v>0</v>
      </c>
      <c r="BL102" s="23" t="s">
        <v>162</v>
      </c>
      <c r="BM102" s="23" t="s">
        <v>1381</v>
      </c>
    </row>
    <row r="103" spans="2:65" s="1" customFormat="1" ht="47.65" customHeight="1">
      <c r="B103" s="40"/>
      <c r="C103" s="191" t="s">
        <v>232</v>
      </c>
      <c r="D103" s="191" t="s">
        <v>157</v>
      </c>
      <c r="E103" s="192" t="s">
        <v>242</v>
      </c>
      <c r="F103" s="193" t="s">
        <v>1382</v>
      </c>
      <c r="G103" s="194" t="s">
        <v>214</v>
      </c>
      <c r="H103" s="195">
        <v>92.48</v>
      </c>
      <c r="I103" s="196"/>
      <c r="J103" s="197">
        <f t="shared" si="10"/>
        <v>0</v>
      </c>
      <c r="K103" s="193" t="s">
        <v>1350</v>
      </c>
      <c r="L103" s="60"/>
      <c r="M103" s="198" t="s">
        <v>21</v>
      </c>
      <c r="N103" s="199" t="s">
        <v>46</v>
      </c>
      <c r="O103" s="41"/>
      <c r="P103" s="200">
        <f t="shared" si="11"/>
        <v>0</v>
      </c>
      <c r="Q103" s="200">
        <v>0</v>
      </c>
      <c r="R103" s="200">
        <f t="shared" si="12"/>
        <v>0</v>
      </c>
      <c r="S103" s="200">
        <v>0</v>
      </c>
      <c r="T103" s="201">
        <f t="shared" si="13"/>
        <v>0</v>
      </c>
      <c r="AR103" s="23" t="s">
        <v>162</v>
      </c>
      <c r="AT103" s="23" t="s">
        <v>157</v>
      </c>
      <c r="AU103" s="23" t="s">
        <v>85</v>
      </c>
      <c r="AY103" s="23" t="s">
        <v>154</v>
      </c>
      <c r="BE103" s="202">
        <f t="shared" si="14"/>
        <v>0</v>
      </c>
      <c r="BF103" s="202">
        <f t="shared" si="15"/>
        <v>0</v>
      </c>
      <c r="BG103" s="202">
        <f t="shared" si="16"/>
        <v>0</v>
      </c>
      <c r="BH103" s="202">
        <f t="shared" si="17"/>
        <v>0</v>
      </c>
      <c r="BI103" s="202">
        <f t="shared" si="18"/>
        <v>0</v>
      </c>
      <c r="BJ103" s="23" t="s">
        <v>83</v>
      </c>
      <c r="BK103" s="202">
        <f t="shared" si="19"/>
        <v>0</v>
      </c>
      <c r="BL103" s="23" t="s">
        <v>162</v>
      </c>
      <c r="BM103" s="23" t="s">
        <v>1383</v>
      </c>
    </row>
    <row r="104" spans="2:65" s="1" customFormat="1" ht="47.65" customHeight="1">
      <c r="B104" s="40"/>
      <c r="C104" s="191" t="s">
        <v>10</v>
      </c>
      <c r="D104" s="191" t="s">
        <v>157</v>
      </c>
      <c r="E104" s="192" t="s">
        <v>248</v>
      </c>
      <c r="F104" s="193" t="s">
        <v>1384</v>
      </c>
      <c r="G104" s="194" t="s">
        <v>214</v>
      </c>
      <c r="H104" s="195">
        <v>61.16</v>
      </c>
      <c r="I104" s="196"/>
      <c r="J104" s="197">
        <f t="shared" si="10"/>
        <v>0</v>
      </c>
      <c r="K104" s="193" t="s">
        <v>161</v>
      </c>
      <c r="L104" s="60"/>
      <c r="M104" s="198" t="s">
        <v>21</v>
      </c>
      <c r="N104" s="199" t="s">
        <v>46</v>
      </c>
      <c r="O104" s="41"/>
      <c r="P104" s="200">
        <f t="shared" si="11"/>
        <v>0</v>
      </c>
      <c r="Q104" s="200">
        <v>0</v>
      </c>
      <c r="R104" s="200">
        <f t="shared" si="12"/>
        <v>0</v>
      </c>
      <c r="S104" s="200">
        <v>0</v>
      </c>
      <c r="T104" s="201">
        <f t="shared" si="13"/>
        <v>0</v>
      </c>
      <c r="AR104" s="23" t="s">
        <v>162</v>
      </c>
      <c r="AT104" s="23" t="s">
        <v>157</v>
      </c>
      <c r="AU104" s="23" t="s">
        <v>85</v>
      </c>
      <c r="AY104" s="23" t="s">
        <v>154</v>
      </c>
      <c r="BE104" s="202">
        <f t="shared" si="14"/>
        <v>0</v>
      </c>
      <c r="BF104" s="202">
        <f t="shared" si="15"/>
        <v>0</v>
      </c>
      <c r="BG104" s="202">
        <f t="shared" si="16"/>
        <v>0</v>
      </c>
      <c r="BH104" s="202">
        <f t="shared" si="17"/>
        <v>0</v>
      </c>
      <c r="BI104" s="202">
        <f t="shared" si="18"/>
        <v>0</v>
      </c>
      <c r="BJ104" s="23" t="s">
        <v>83</v>
      </c>
      <c r="BK104" s="202">
        <f t="shared" si="19"/>
        <v>0</v>
      </c>
      <c r="BL104" s="23" t="s">
        <v>162</v>
      </c>
      <c r="BM104" s="23" t="s">
        <v>1385</v>
      </c>
    </row>
    <row r="105" spans="2:65" s="1" customFormat="1" ht="15" customHeight="1">
      <c r="B105" s="40"/>
      <c r="C105" s="191" t="s">
        <v>241</v>
      </c>
      <c r="D105" s="191" t="s">
        <v>157</v>
      </c>
      <c r="E105" s="192" t="s">
        <v>1386</v>
      </c>
      <c r="F105" s="193" t="s">
        <v>1387</v>
      </c>
      <c r="G105" s="194" t="s">
        <v>214</v>
      </c>
      <c r="H105" s="195">
        <v>61.16</v>
      </c>
      <c r="I105" s="196"/>
      <c r="J105" s="197">
        <f t="shared" si="10"/>
        <v>0</v>
      </c>
      <c r="K105" s="193" t="s">
        <v>161</v>
      </c>
      <c r="L105" s="60"/>
      <c r="M105" s="198" t="s">
        <v>21</v>
      </c>
      <c r="N105" s="199" t="s">
        <v>46</v>
      </c>
      <c r="O105" s="41"/>
      <c r="P105" s="200">
        <f t="shared" si="11"/>
        <v>0</v>
      </c>
      <c r="Q105" s="200">
        <v>0</v>
      </c>
      <c r="R105" s="200">
        <f t="shared" si="12"/>
        <v>0</v>
      </c>
      <c r="S105" s="200">
        <v>0</v>
      </c>
      <c r="T105" s="201">
        <f t="shared" si="13"/>
        <v>0</v>
      </c>
      <c r="AR105" s="23" t="s">
        <v>162</v>
      </c>
      <c r="AT105" s="23" t="s">
        <v>157</v>
      </c>
      <c r="AU105" s="23" t="s">
        <v>85</v>
      </c>
      <c r="AY105" s="23" t="s">
        <v>154</v>
      </c>
      <c r="BE105" s="202">
        <f t="shared" si="14"/>
        <v>0</v>
      </c>
      <c r="BF105" s="202">
        <f t="shared" si="15"/>
        <v>0</v>
      </c>
      <c r="BG105" s="202">
        <f t="shared" si="16"/>
        <v>0</v>
      </c>
      <c r="BH105" s="202">
        <f t="shared" si="17"/>
        <v>0</v>
      </c>
      <c r="BI105" s="202">
        <f t="shared" si="18"/>
        <v>0</v>
      </c>
      <c r="BJ105" s="23" t="s">
        <v>83</v>
      </c>
      <c r="BK105" s="202">
        <f t="shared" si="19"/>
        <v>0</v>
      </c>
      <c r="BL105" s="23" t="s">
        <v>162</v>
      </c>
      <c r="BM105" s="23" t="s">
        <v>1388</v>
      </c>
    </row>
    <row r="106" spans="2:65" s="1" customFormat="1" ht="35.65" customHeight="1">
      <c r="B106" s="40"/>
      <c r="C106" s="191" t="s">
        <v>247</v>
      </c>
      <c r="D106" s="191" t="s">
        <v>157</v>
      </c>
      <c r="E106" s="192" t="s">
        <v>262</v>
      </c>
      <c r="F106" s="193" t="s">
        <v>1389</v>
      </c>
      <c r="G106" s="194" t="s">
        <v>264</v>
      </c>
      <c r="H106" s="195">
        <v>97.855999999999995</v>
      </c>
      <c r="I106" s="196"/>
      <c r="J106" s="197">
        <f t="shared" si="10"/>
        <v>0</v>
      </c>
      <c r="K106" s="193" t="s">
        <v>161</v>
      </c>
      <c r="L106" s="60"/>
      <c r="M106" s="198" t="s">
        <v>21</v>
      </c>
      <c r="N106" s="199" t="s">
        <v>46</v>
      </c>
      <c r="O106" s="41"/>
      <c r="P106" s="200">
        <f t="shared" si="11"/>
        <v>0</v>
      </c>
      <c r="Q106" s="200">
        <v>0</v>
      </c>
      <c r="R106" s="200">
        <f t="shared" si="12"/>
        <v>0</v>
      </c>
      <c r="S106" s="200">
        <v>0</v>
      </c>
      <c r="T106" s="201">
        <f t="shared" si="13"/>
        <v>0</v>
      </c>
      <c r="AR106" s="23" t="s">
        <v>162</v>
      </c>
      <c r="AT106" s="23" t="s">
        <v>157</v>
      </c>
      <c r="AU106" s="23" t="s">
        <v>85</v>
      </c>
      <c r="AY106" s="23" t="s">
        <v>154</v>
      </c>
      <c r="BE106" s="202">
        <f t="shared" si="14"/>
        <v>0</v>
      </c>
      <c r="BF106" s="202">
        <f t="shared" si="15"/>
        <v>0</v>
      </c>
      <c r="BG106" s="202">
        <f t="shared" si="16"/>
        <v>0</v>
      </c>
      <c r="BH106" s="202">
        <f t="shared" si="17"/>
        <v>0</v>
      </c>
      <c r="BI106" s="202">
        <f t="shared" si="18"/>
        <v>0</v>
      </c>
      <c r="BJ106" s="23" t="s">
        <v>83</v>
      </c>
      <c r="BK106" s="202">
        <f t="shared" si="19"/>
        <v>0</v>
      </c>
      <c r="BL106" s="23" t="s">
        <v>162</v>
      </c>
      <c r="BM106" s="23" t="s">
        <v>1390</v>
      </c>
    </row>
    <row r="107" spans="2:65" s="11" customFormat="1">
      <c r="B107" s="203"/>
      <c r="C107" s="204"/>
      <c r="D107" s="205" t="s">
        <v>164</v>
      </c>
      <c r="E107" s="204"/>
      <c r="F107" s="207" t="s">
        <v>1391</v>
      </c>
      <c r="G107" s="204"/>
      <c r="H107" s="208">
        <v>97.855999999999995</v>
      </c>
      <c r="I107" s="209"/>
      <c r="J107" s="204"/>
      <c r="K107" s="204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164</v>
      </c>
      <c r="AU107" s="214" t="s">
        <v>85</v>
      </c>
      <c r="AV107" s="11" t="s">
        <v>85</v>
      </c>
      <c r="AW107" s="11" t="s">
        <v>6</v>
      </c>
      <c r="AX107" s="11" t="s">
        <v>83</v>
      </c>
      <c r="AY107" s="214" t="s">
        <v>154</v>
      </c>
    </row>
    <row r="108" spans="2:65" s="1" customFormat="1" ht="35.65" customHeight="1">
      <c r="B108" s="40"/>
      <c r="C108" s="191" t="s">
        <v>255</v>
      </c>
      <c r="D108" s="191" t="s">
        <v>157</v>
      </c>
      <c r="E108" s="192" t="s">
        <v>268</v>
      </c>
      <c r="F108" s="193" t="s">
        <v>1392</v>
      </c>
      <c r="G108" s="194" t="s">
        <v>214</v>
      </c>
      <c r="H108" s="195">
        <v>20.88</v>
      </c>
      <c r="I108" s="196"/>
      <c r="J108" s="197">
        <f>ROUND(I108*H108,2)</f>
        <v>0</v>
      </c>
      <c r="K108" s="193" t="s">
        <v>1350</v>
      </c>
      <c r="L108" s="60"/>
      <c r="M108" s="198" t="s">
        <v>21</v>
      </c>
      <c r="N108" s="199" t="s">
        <v>46</v>
      </c>
      <c r="O108" s="41"/>
      <c r="P108" s="200">
        <f>O108*H108</f>
        <v>0</v>
      </c>
      <c r="Q108" s="200">
        <v>0</v>
      </c>
      <c r="R108" s="200">
        <f>Q108*H108</f>
        <v>0</v>
      </c>
      <c r="S108" s="200">
        <v>0</v>
      </c>
      <c r="T108" s="201">
        <f>S108*H108</f>
        <v>0</v>
      </c>
      <c r="AR108" s="23" t="s">
        <v>162</v>
      </c>
      <c r="AT108" s="23" t="s">
        <v>157</v>
      </c>
      <c r="AU108" s="23" t="s">
        <v>85</v>
      </c>
      <c r="AY108" s="23" t="s">
        <v>154</v>
      </c>
      <c r="BE108" s="202">
        <f>IF(N108="základní",J108,0)</f>
        <v>0</v>
      </c>
      <c r="BF108" s="202">
        <f>IF(N108="snížená",J108,0)</f>
        <v>0</v>
      </c>
      <c r="BG108" s="202">
        <f>IF(N108="zákl. přenesená",J108,0)</f>
        <v>0</v>
      </c>
      <c r="BH108" s="202">
        <f>IF(N108="sníž. přenesená",J108,0)</f>
        <v>0</v>
      </c>
      <c r="BI108" s="202">
        <f>IF(N108="nulová",J108,0)</f>
        <v>0</v>
      </c>
      <c r="BJ108" s="23" t="s">
        <v>83</v>
      </c>
      <c r="BK108" s="202">
        <f>ROUND(I108*H108,2)</f>
        <v>0</v>
      </c>
      <c r="BL108" s="23" t="s">
        <v>162</v>
      </c>
      <c r="BM108" s="23" t="s">
        <v>1393</v>
      </c>
    </row>
    <row r="109" spans="2:65" s="11" customFormat="1">
      <c r="B109" s="203"/>
      <c r="C109" s="204"/>
      <c r="D109" s="205" t="s">
        <v>164</v>
      </c>
      <c r="E109" s="206" t="s">
        <v>21</v>
      </c>
      <c r="F109" s="207" t="s">
        <v>1394</v>
      </c>
      <c r="G109" s="204"/>
      <c r="H109" s="208">
        <v>20.88</v>
      </c>
      <c r="I109" s="209"/>
      <c r="J109" s="204"/>
      <c r="K109" s="204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164</v>
      </c>
      <c r="AU109" s="214" t="s">
        <v>85</v>
      </c>
      <c r="AV109" s="11" t="s">
        <v>85</v>
      </c>
      <c r="AW109" s="11" t="s">
        <v>38</v>
      </c>
      <c r="AX109" s="11" t="s">
        <v>83</v>
      </c>
      <c r="AY109" s="214" t="s">
        <v>154</v>
      </c>
    </row>
    <row r="110" spans="2:65" s="1" customFormat="1" ht="47.65" customHeight="1">
      <c r="B110" s="40"/>
      <c r="C110" s="191" t="s">
        <v>261</v>
      </c>
      <c r="D110" s="191" t="s">
        <v>157</v>
      </c>
      <c r="E110" s="192" t="s">
        <v>1395</v>
      </c>
      <c r="F110" s="193" t="s">
        <v>1396</v>
      </c>
      <c r="G110" s="194" t="s">
        <v>214</v>
      </c>
      <c r="H110" s="195">
        <v>59.16</v>
      </c>
      <c r="I110" s="196"/>
      <c r="J110" s="197">
        <f>ROUND(I110*H110,2)</f>
        <v>0</v>
      </c>
      <c r="K110" s="193" t="s">
        <v>1350</v>
      </c>
      <c r="L110" s="60"/>
      <c r="M110" s="198" t="s">
        <v>21</v>
      </c>
      <c r="N110" s="199" t="s">
        <v>46</v>
      </c>
      <c r="O110" s="41"/>
      <c r="P110" s="200">
        <f>O110*H110</f>
        <v>0</v>
      </c>
      <c r="Q110" s="200">
        <v>0</v>
      </c>
      <c r="R110" s="200">
        <f>Q110*H110</f>
        <v>0</v>
      </c>
      <c r="S110" s="200">
        <v>0</v>
      </c>
      <c r="T110" s="201">
        <f>S110*H110</f>
        <v>0</v>
      </c>
      <c r="AR110" s="23" t="s">
        <v>162</v>
      </c>
      <c r="AT110" s="23" t="s">
        <v>157</v>
      </c>
      <c r="AU110" s="23" t="s">
        <v>85</v>
      </c>
      <c r="AY110" s="23" t="s">
        <v>154</v>
      </c>
      <c r="BE110" s="202">
        <f>IF(N110="základní",J110,0)</f>
        <v>0</v>
      </c>
      <c r="BF110" s="202">
        <f>IF(N110="snížená",J110,0)</f>
        <v>0</v>
      </c>
      <c r="BG110" s="202">
        <f>IF(N110="zákl. přenesená",J110,0)</f>
        <v>0</v>
      </c>
      <c r="BH110" s="202">
        <f>IF(N110="sníž. přenesená",J110,0)</f>
        <v>0</v>
      </c>
      <c r="BI110" s="202">
        <f>IF(N110="nulová",J110,0)</f>
        <v>0</v>
      </c>
      <c r="BJ110" s="23" t="s">
        <v>83</v>
      </c>
      <c r="BK110" s="202">
        <f>ROUND(I110*H110,2)</f>
        <v>0</v>
      </c>
      <c r="BL110" s="23" t="s">
        <v>162</v>
      </c>
      <c r="BM110" s="23" t="s">
        <v>1397</v>
      </c>
    </row>
    <row r="111" spans="2:65" s="11" customFormat="1">
      <c r="B111" s="203"/>
      <c r="C111" s="204"/>
      <c r="D111" s="205" t="s">
        <v>164</v>
      </c>
      <c r="E111" s="206" t="s">
        <v>21</v>
      </c>
      <c r="F111" s="207" t="s">
        <v>1398</v>
      </c>
      <c r="G111" s="204"/>
      <c r="H111" s="208">
        <v>59.16</v>
      </c>
      <c r="I111" s="209"/>
      <c r="J111" s="204"/>
      <c r="K111" s="204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164</v>
      </c>
      <c r="AU111" s="214" t="s">
        <v>85</v>
      </c>
      <c r="AV111" s="11" t="s">
        <v>85</v>
      </c>
      <c r="AW111" s="11" t="s">
        <v>38</v>
      </c>
      <c r="AX111" s="11" t="s">
        <v>83</v>
      </c>
      <c r="AY111" s="214" t="s">
        <v>154</v>
      </c>
    </row>
    <row r="112" spans="2:65" s="1" customFormat="1" ht="59.45" customHeight="1">
      <c r="B112" s="40"/>
      <c r="C112" s="236" t="s">
        <v>267</v>
      </c>
      <c r="D112" s="236" t="s">
        <v>332</v>
      </c>
      <c r="E112" s="237" t="s">
        <v>1399</v>
      </c>
      <c r="F112" s="238" t="s">
        <v>1400</v>
      </c>
      <c r="G112" s="239" t="s">
        <v>264</v>
      </c>
      <c r="H112" s="240">
        <v>94.656000000000006</v>
      </c>
      <c r="I112" s="241"/>
      <c r="J112" s="242">
        <f>ROUND(I112*H112,2)</f>
        <v>0</v>
      </c>
      <c r="K112" s="238" t="s">
        <v>1350</v>
      </c>
      <c r="L112" s="243"/>
      <c r="M112" s="244" t="s">
        <v>21</v>
      </c>
      <c r="N112" s="245" t="s">
        <v>46</v>
      </c>
      <c r="O112" s="41"/>
      <c r="P112" s="200">
        <f>O112*H112</f>
        <v>0</v>
      </c>
      <c r="Q112" s="200">
        <v>1</v>
      </c>
      <c r="R112" s="200">
        <f>Q112*H112</f>
        <v>94.656000000000006</v>
      </c>
      <c r="S112" s="200">
        <v>0</v>
      </c>
      <c r="T112" s="201">
        <f>S112*H112</f>
        <v>0</v>
      </c>
      <c r="AR112" s="23" t="s">
        <v>193</v>
      </c>
      <c r="AT112" s="23" t="s">
        <v>332</v>
      </c>
      <c r="AU112" s="23" t="s">
        <v>85</v>
      </c>
      <c r="AY112" s="23" t="s">
        <v>154</v>
      </c>
      <c r="BE112" s="202">
        <f>IF(N112="základní",J112,0)</f>
        <v>0</v>
      </c>
      <c r="BF112" s="202">
        <f>IF(N112="snížená",J112,0)</f>
        <v>0</v>
      </c>
      <c r="BG112" s="202">
        <f>IF(N112="zákl. přenesená",J112,0)</f>
        <v>0</v>
      </c>
      <c r="BH112" s="202">
        <f>IF(N112="sníž. přenesená",J112,0)</f>
        <v>0</v>
      </c>
      <c r="BI112" s="202">
        <f>IF(N112="nulová",J112,0)</f>
        <v>0</v>
      </c>
      <c r="BJ112" s="23" t="s">
        <v>83</v>
      </c>
      <c r="BK112" s="202">
        <f>ROUND(I112*H112,2)</f>
        <v>0</v>
      </c>
      <c r="BL112" s="23" t="s">
        <v>162</v>
      </c>
      <c r="BM112" s="23" t="s">
        <v>1401</v>
      </c>
    </row>
    <row r="113" spans="2:65" s="11" customFormat="1">
      <c r="B113" s="203"/>
      <c r="C113" s="204"/>
      <c r="D113" s="205" t="s">
        <v>164</v>
      </c>
      <c r="E113" s="204"/>
      <c r="F113" s="207" t="s">
        <v>1402</v>
      </c>
      <c r="G113" s="204"/>
      <c r="H113" s="208">
        <v>94.656000000000006</v>
      </c>
      <c r="I113" s="209"/>
      <c r="J113" s="204"/>
      <c r="K113" s="204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164</v>
      </c>
      <c r="AU113" s="214" t="s">
        <v>85</v>
      </c>
      <c r="AV113" s="11" t="s">
        <v>85</v>
      </c>
      <c r="AW113" s="11" t="s">
        <v>6</v>
      </c>
      <c r="AX113" s="11" t="s">
        <v>83</v>
      </c>
      <c r="AY113" s="214" t="s">
        <v>154</v>
      </c>
    </row>
    <row r="114" spans="2:65" s="1" customFormat="1" ht="23.85" customHeight="1">
      <c r="B114" s="40"/>
      <c r="C114" s="191" t="s">
        <v>9</v>
      </c>
      <c r="D114" s="191" t="s">
        <v>157</v>
      </c>
      <c r="E114" s="192" t="s">
        <v>1403</v>
      </c>
      <c r="F114" s="193" t="s">
        <v>1404</v>
      </c>
      <c r="G114" s="194" t="s">
        <v>160</v>
      </c>
      <c r="H114" s="195">
        <v>20</v>
      </c>
      <c r="I114" s="196"/>
      <c r="J114" s="197">
        <f>ROUND(I114*H114,2)</f>
        <v>0</v>
      </c>
      <c r="K114" s="193" t="s">
        <v>1350</v>
      </c>
      <c r="L114" s="60"/>
      <c r="M114" s="198" t="s">
        <v>21</v>
      </c>
      <c r="N114" s="199" t="s">
        <v>46</v>
      </c>
      <c r="O114" s="41"/>
      <c r="P114" s="200">
        <f>O114*H114</f>
        <v>0</v>
      </c>
      <c r="Q114" s="200">
        <v>0</v>
      </c>
      <c r="R114" s="200">
        <f>Q114*H114</f>
        <v>0</v>
      </c>
      <c r="S114" s="200">
        <v>0</v>
      </c>
      <c r="T114" s="201">
        <f>S114*H114</f>
        <v>0</v>
      </c>
      <c r="AR114" s="23" t="s">
        <v>162</v>
      </c>
      <c r="AT114" s="23" t="s">
        <v>157</v>
      </c>
      <c r="AU114" s="23" t="s">
        <v>85</v>
      </c>
      <c r="AY114" s="23" t="s">
        <v>154</v>
      </c>
      <c r="BE114" s="202">
        <f>IF(N114="základní",J114,0)</f>
        <v>0</v>
      </c>
      <c r="BF114" s="202">
        <f>IF(N114="snížená",J114,0)</f>
        <v>0</v>
      </c>
      <c r="BG114" s="202">
        <f>IF(N114="zákl. přenesená",J114,0)</f>
        <v>0</v>
      </c>
      <c r="BH114" s="202">
        <f>IF(N114="sníž. přenesená",J114,0)</f>
        <v>0</v>
      </c>
      <c r="BI114" s="202">
        <f>IF(N114="nulová",J114,0)</f>
        <v>0</v>
      </c>
      <c r="BJ114" s="23" t="s">
        <v>83</v>
      </c>
      <c r="BK114" s="202">
        <f>ROUND(I114*H114,2)</f>
        <v>0</v>
      </c>
      <c r="BL114" s="23" t="s">
        <v>162</v>
      </c>
      <c r="BM114" s="23" t="s">
        <v>1405</v>
      </c>
    </row>
    <row r="115" spans="2:65" s="10" customFormat="1" ht="29.85" customHeight="1">
      <c r="B115" s="175"/>
      <c r="C115" s="176"/>
      <c r="D115" s="177" t="s">
        <v>74</v>
      </c>
      <c r="E115" s="189" t="s">
        <v>85</v>
      </c>
      <c r="F115" s="189" t="s">
        <v>291</v>
      </c>
      <c r="G115" s="176"/>
      <c r="H115" s="176"/>
      <c r="I115" s="179"/>
      <c r="J115" s="190">
        <f>BK115</f>
        <v>0</v>
      </c>
      <c r="K115" s="176"/>
      <c r="L115" s="181"/>
      <c r="M115" s="182"/>
      <c r="N115" s="183"/>
      <c r="O115" s="183"/>
      <c r="P115" s="184">
        <f>P116</f>
        <v>0</v>
      </c>
      <c r="Q115" s="183"/>
      <c r="R115" s="184">
        <f>R116</f>
        <v>6.7970999999999995</v>
      </c>
      <c r="S115" s="183"/>
      <c r="T115" s="185">
        <f>T116</f>
        <v>0</v>
      </c>
      <c r="AR115" s="186" t="s">
        <v>83</v>
      </c>
      <c r="AT115" s="187" t="s">
        <v>74</v>
      </c>
      <c r="AU115" s="187" t="s">
        <v>83</v>
      </c>
      <c r="AY115" s="186" t="s">
        <v>154</v>
      </c>
      <c r="BK115" s="188">
        <f>BK116</f>
        <v>0</v>
      </c>
    </row>
    <row r="116" spans="2:65" s="1" customFormat="1" ht="47.65" customHeight="1">
      <c r="B116" s="40"/>
      <c r="C116" s="191" t="s">
        <v>280</v>
      </c>
      <c r="D116" s="191" t="s">
        <v>157</v>
      </c>
      <c r="E116" s="192" t="s">
        <v>1406</v>
      </c>
      <c r="F116" s="193" t="s">
        <v>1407</v>
      </c>
      <c r="G116" s="194" t="s">
        <v>201</v>
      </c>
      <c r="H116" s="195">
        <v>30</v>
      </c>
      <c r="I116" s="196"/>
      <c r="J116" s="197">
        <f>ROUND(I116*H116,2)</f>
        <v>0</v>
      </c>
      <c r="K116" s="193" t="s">
        <v>1350</v>
      </c>
      <c r="L116" s="60"/>
      <c r="M116" s="198" t="s">
        <v>21</v>
      </c>
      <c r="N116" s="199" t="s">
        <v>46</v>
      </c>
      <c r="O116" s="41"/>
      <c r="P116" s="200">
        <f>O116*H116</f>
        <v>0</v>
      </c>
      <c r="Q116" s="200">
        <v>0.22656999999999999</v>
      </c>
      <c r="R116" s="200">
        <f>Q116*H116</f>
        <v>6.7970999999999995</v>
      </c>
      <c r="S116" s="200">
        <v>0</v>
      </c>
      <c r="T116" s="201">
        <f>S116*H116</f>
        <v>0</v>
      </c>
      <c r="AR116" s="23" t="s">
        <v>162</v>
      </c>
      <c r="AT116" s="23" t="s">
        <v>157</v>
      </c>
      <c r="AU116" s="23" t="s">
        <v>85</v>
      </c>
      <c r="AY116" s="23" t="s">
        <v>154</v>
      </c>
      <c r="BE116" s="202">
        <f>IF(N116="základní",J116,0)</f>
        <v>0</v>
      </c>
      <c r="BF116" s="202">
        <f>IF(N116="snížená",J116,0)</f>
        <v>0</v>
      </c>
      <c r="BG116" s="202">
        <f>IF(N116="zákl. přenesená",J116,0)</f>
        <v>0</v>
      </c>
      <c r="BH116" s="202">
        <f>IF(N116="sníž. přenesená",J116,0)</f>
        <v>0</v>
      </c>
      <c r="BI116" s="202">
        <f>IF(N116="nulová",J116,0)</f>
        <v>0</v>
      </c>
      <c r="BJ116" s="23" t="s">
        <v>83</v>
      </c>
      <c r="BK116" s="202">
        <f>ROUND(I116*H116,2)</f>
        <v>0</v>
      </c>
      <c r="BL116" s="23" t="s">
        <v>162</v>
      </c>
      <c r="BM116" s="23" t="s">
        <v>1408</v>
      </c>
    </row>
    <row r="117" spans="2:65" s="10" customFormat="1" ht="29.85" customHeight="1">
      <c r="B117" s="175"/>
      <c r="C117" s="176"/>
      <c r="D117" s="177" t="s">
        <v>74</v>
      </c>
      <c r="E117" s="189" t="s">
        <v>171</v>
      </c>
      <c r="F117" s="189" t="s">
        <v>311</v>
      </c>
      <c r="G117" s="176"/>
      <c r="H117" s="176"/>
      <c r="I117" s="179"/>
      <c r="J117" s="190">
        <f>BK117</f>
        <v>0</v>
      </c>
      <c r="K117" s="176"/>
      <c r="L117" s="181"/>
      <c r="M117" s="182"/>
      <c r="N117" s="183"/>
      <c r="O117" s="183"/>
      <c r="P117" s="184">
        <f>P118</f>
        <v>0</v>
      </c>
      <c r="Q117" s="183"/>
      <c r="R117" s="184">
        <f>R118</f>
        <v>0</v>
      </c>
      <c r="S117" s="183"/>
      <c r="T117" s="185">
        <f>T118</f>
        <v>1.2</v>
      </c>
      <c r="AR117" s="186" t="s">
        <v>83</v>
      </c>
      <c r="AT117" s="187" t="s">
        <v>74</v>
      </c>
      <c r="AU117" s="187" t="s">
        <v>83</v>
      </c>
      <c r="AY117" s="186" t="s">
        <v>154</v>
      </c>
      <c r="BK117" s="188">
        <f>BK118</f>
        <v>0</v>
      </c>
    </row>
    <row r="118" spans="2:65" s="1" customFormat="1" ht="23.85" customHeight="1">
      <c r="B118" s="40"/>
      <c r="C118" s="191" t="s">
        <v>284</v>
      </c>
      <c r="D118" s="191" t="s">
        <v>157</v>
      </c>
      <c r="E118" s="192" t="s">
        <v>1409</v>
      </c>
      <c r="F118" s="193" t="s">
        <v>1410</v>
      </c>
      <c r="G118" s="194" t="s">
        <v>214</v>
      </c>
      <c r="H118" s="195">
        <v>0.5</v>
      </c>
      <c r="I118" s="196"/>
      <c r="J118" s="197">
        <f>ROUND(I118*H118,2)</f>
        <v>0</v>
      </c>
      <c r="K118" s="193" t="s">
        <v>1350</v>
      </c>
      <c r="L118" s="60"/>
      <c r="M118" s="198" t="s">
        <v>21</v>
      </c>
      <c r="N118" s="199" t="s">
        <v>46</v>
      </c>
      <c r="O118" s="41"/>
      <c r="P118" s="200">
        <f>O118*H118</f>
        <v>0</v>
      </c>
      <c r="Q118" s="200">
        <v>0</v>
      </c>
      <c r="R118" s="200">
        <f>Q118*H118</f>
        <v>0</v>
      </c>
      <c r="S118" s="200">
        <v>2.4</v>
      </c>
      <c r="T118" s="201">
        <f>S118*H118</f>
        <v>1.2</v>
      </c>
      <c r="AR118" s="23" t="s">
        <v>162</v>
      </c>
      <c r="AT118" s="23" t="s">
        <v>157</v>
      </c>
      <c r="AU118" s="23" t="s">
        <v>85</v>
      </c>
      <c r="AY118" s="23" t="s">
        <v>154</v>
      </c>
      <c r="BE118" s="202">
        <f>IF(N118="základní",J118,0)</f>
        <v>0</v>
      </c>
      <c r="BF118" s="202">
        <f>IF(N118="snížená",J118,0)</f>
        <v>0</v>
      </c>
      <c r="BG118" s="202">
        <f>IF(N118="zákl. přenesená",J118,0)</f>
        <v>0</v>
      </c>
      <c r="BH118" s="202">
        <f>IF(N118="sníž. přenesená",J118,0)</f>
        <v>0</v>
      </c>
      <c r="BI118" s="202">
        <f>IF(N118="nulová",J118,0)</f>
        <v>0</v>
      </c>
      <c r="BJ118" s="23" t="s">
        <v>83</v>
      </c>
      <c r="BK118" s="202">
        <f>ROUND(I118*H118,2)</f>
        <v>0</v>
      </c>
      <c r="BL118" s="23" t="s">
        <v>162</v>
      </c>
      <c r="BM118" s="23" t="s">
        <v>1411</v>
      </c>
    </row>
    <row r="119" spans="2:65" s="10" customFormat="1" ht="29.85" customHeight="1">
      <c r="B119" s="175"/>
      <c r="C119" s="176"/>
      <c r="D119" s="177" t="s">
        <v>74</v>
      </c>
      <c r="E119" s="189" t="s">
        <v>162</v>
      </c>
      <c r="F119" s="189" t="s">
        <v>366</v>
      </c>
      <c r="G119" s="176"/>
      <c r="H119" s="176"/>
      <c r="I119" s="179"/>
      <c r="J119" s="190">
        <f>BK119</f>
        <v>0</v>
      </c>
      <c r="K119" s="176"/>
      <c r="L119" s="181"/>
      <c r="M119" s="182"/>
      <c r="N119" s="183"/>
      <c r="O119" s="183"/>
      <c r="P119" s="184">
        <f>SUM(P120:P122)</f>
        <v>0</v>
      </c>
      <c r="Q119" s="183"/>
      <c r="R119" s="184">
        <f>SUM(R120:R122)</f>
        <v>20.856638799999999</v>
      </c>
      <c r="S119" s="183"/>
      <c r="T119" s="185">
        <f>SUM(T120:T122)</f>
        <v>0</v>
      </c>
      <c r="AR119" s="186" t="s">
        <v>83</v>
      </c>
      <c r="AT119" s="187" t="s">
        <v>74</v>
      </c>
      <c r="AU119" s="187" t="s">
        <v>83</v>
      </c>
      <c r="AY119" s="186" t="s">
        <v>154</v>
      </c>
      <c r="BK119" s="188">
        <f>SUM(BK120:BK122)</f>
        <v>0</v>
      </c>
    </row>
    <row r="120" spans="2:65" s="1" customFormat="1" ht="23.85" customHeight="1">
      <c r="B120" s="40"/>
      <c r="C120" s="191" t="s">
        <v>292</v>
      </c>
      <c r="D120" s="191" t="s">
        <v>157</v>
      </c>
      <c r="E120" s="192" t="s">
        <v>1412</v>
      </c>
      <c r="F120" s="193" t="s">
        <v>1413</v>
      </c>
      <c r="G120" s="194" t="s">
        <v>214</v>
      </c>
      <c r="H120" s="195">
        <v>10.44</v>
      </c>
      <c r="I120" s="196"/>
      <c r="J120" s="197">
        <f>ROUND(I120*H120,2)</f>
        <v>0</v>
      </c>
      <c r="K120" s="193" t="s">
        <v>1350</v>
      </c>
      <c r="L120" s="60"/>
      <c r="M120" s="198" t="s">
        <v>21</v>
      </c>
      <c r="N120" s="199" t="s">
        <v>46</v>
      </c>
      <c r="O120" s="41"/>
      <c r="P120" s="200">
        <f>O120*H120</f>
        <v>0</v>
      </c>
      <c r="Q120" s="200">
        <v>1.8907700000000001</v>
      </c>
      <c r="R120" s="200">
        <f>Q120*H120</f>
        <v>19.739638799999998</v>
      </c>
      <c r="S120" s="200">
        <v>0</v>
      </c>
      <c r="T120" s="201">
        <f>S120*H120</f>
        <v>0</v>
      </c>
      <c r="AR120" s="23" t="s">
        <v>162</v>
      </c>
      <c r="AT120" s="23" t="s">
        <v>157</v>
      </c>
      <c r="AU120" s="23" t="s">
        <v>85</v>
      </c>
      <c r="AY120" s="23" t="s">
        <v>154</v>
      </c>
      <c r="BE120" s="202">
        <f>IF(N120="základní",J120,0)</f>
        <v>0</v>
      </c>
      <c r="BF120" s="202">
        <f>IF(N120="snížená",J120,0)</f>
        <v>0</v>
      </c>
      <c r="BG120" s="202">
        <f>IF(N120="zákl. přenesená",J120,0)</f>
        <v>0</v>
      </c>
      <c r="BH120" s="202">
        <f>IF(N120="sníž. přenesená",J120,0)</f>
        <v>0</v>
      </c>
      <c r="BI120" s="202">
        <f>IF(N120="nulová",J120,0)</f>
        <v>0</v>
      </c>
      <c r="BJ120" s="23" t="s">
        <v>83</v>
      </c>
      <c r="BK120" s="202">
        <f>ROUND(I120*H120,2)</f>
        <v>0</v>
      </c>
      <c r="BL120" s="23" t="s">
        <v>162</v>
      </c>
      <c r="BM120" s="23" t="s">
        <v>1414</v>
      </c>
    </row>
    <row r="121" spans="2:65" s="11" customFormat="1">
      <c r="B121" s="203"/>
      <c r="C121" s="204"/>
      <c r="D121" s="205" t="s">
        <v>164</v>
      </c>
      <c r="E121" s="206" t="s">
        <v>21</v>
      </c>
      <c r="F121" s="207" t="s">
        <v>1415</v>
      </c>
      <c r="G121" s="204"/>
      <c r="H121" s="208">
        <v>10.44</v>
      </c>
      <c r="I121" s="209"/>
      <c r="J121" s="204"/>
      <c r="K121" s="204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164</v>
      </c>
      <c r="AU121" s="214" t="s">
        <v>85</v>
      </c>
      <c r="AV121" s="11" t="s">
        <v>85</v>
      </c>
      <c r="AW121" s="11" t="s">
        <v>38</v>
      </c>
      <c r="AX121" s="11" t="s">
        <v>83</v>
      </c>
      <c r="AY121" s="214" t="s">
        <v>154</v>
      </c>
    </row>
    <row r="122" spans="2:65" s="1" customFormat="1" ht="35.65" customHeight="1">
      <c r="B122" s="40"/>
      <c r="C122" s="191" t="s">
        <v>297</v>
      </c>
      <c r="D122" s="191" t="s">
        <v>157</v>
      </c>
      <c r="E122" s="192" t="s">
        <v>1416</v>
      </c>
      <c r="F122" s="193" t="s">
        <v>1417</v>
      </c>
      <c r="G122" s="194" t="s">
        <v>214</v>
      </c>
      <c r="H122" s="195">
        <v>0.5</v>
      </c>
      <c r="I122" s="196"/>
      <c r="J122" s="197">
        <f>ROUND(I122*H122,2)</f>
        <v>0</v>
      </c>
      <c r="K122" s="193" t="s">
        <v>1350</v>
      </c>
      <c r="L122" s="60"/>
      <c r="M122" s="198" t="s">
        <v>21</v>
      </c>
      <c r="N122" s="199" t="s">
        <v>46</v>
      </c>
      <c r="O122" s="41"/>
      <c r="P122" s="200">
        <f>O122*H122</f>
        <v>0</v>
      </c>
      <c r="Q122" s="200">
        <v>2.234</v>
      </c>
      <c r="R122" s="200">
        <f>Q122*H122</f>
        <v>1.117</v>
      </c>
      <c r="S122" s="200">
        <v>0</v>
      </c>
      <c r="T122" s="201">
        <f>S122*H122</f>
        <v>0</v>
      </c>
      <c r="AR122" s="23" t="s">
        <v>162</v>
      </c>
      <c r="AT122" s="23" t="s">
        <v>157</v>
      </c>
      <c r="AU122" s="23" t="s">
        <v>85</v>
      </c>
      <c r="AY122" s="23" t="s">
        <v>154</v>
      </c>
      <c r="BE122" s="202">
        <f>IF(N122="základní",J122,0)</f>
        <v>0</v>
      </c>
      <c r="BF122" s="202">
        <f>IF(N122="snížená",J122,0)</f>
        <v>0</v>
      </c>
      <c r="BG122" s="202">
        <f>IF(N122="zákl. přenesená",J122,0)</f>
        <v>0</v>
      </c>
      <c r="BH122" s="202">
        <f>IF(N122="sníž. přenesená",J122,0)</f>
        <v>0</v>
      </c>
      <c r="BI122" s="202">
        <f>IF(N122="nulová",J122,0)</f>
        <v>0</v>
      </c>
      <c r="BJ122" s="23" t="s">
        <v>83</v>
      </c>
      <c r="BK122" s="202">
        <f>ROUND(I122*H122,2)</f>
        <v>0</v>
      </c>
      <c r="BL122" s="23" t="s">
        <v>162</v>
      </c>
      <c r="BM122" s="23" t="s">
        <v>1418</v>
      </c>
    </row>
    <row r="123" spans="2:65" s="10" customFormat="1" ht="29.85" customHeight="1">
      <c r="B123" s="175"/>
      <c r="C123" s="176"/>
      <c r="D123" s="177" t="s">
        <v>74</v>
      </c>
      <c r="E123" s="189" t="s">
        <v>193</v>
      </c>
      <c r="F123" s="189" t="s">
        <v>1419</v>
      </c>
      <c r="G123" s="176"/>
      <c r="H123" s="176"/>
      <c r="I123" s="179"/>
      <c r="J123" s="190">
        <f>BK123</f>
        <v>0</v>
      </c>
      <c r="K123" s="176"/>
      <c r="L123" s="181"/>
      <c r="M123" s="182"/>
      <c r="N123" s="183"/>
      <c r="O123" s="183"/>
      <c r="P123" s="184">
        <f>SUM(P124:P134)</f>
        <v>0</v>
      </c>
      <c r="Q123" s="183"/>
      <c r="R123" s="184">
        <f>SUM(R124:R134)</f>
        <v>1.0813900000000001</v>
      </c>
      <c r="S123" s="183"/>
      <c r="T123" s="185">
        <f>SUM(T124:T134)</f>
        <v>0</v>
      </c>
      <c r="AR123" s="186" t="s">
        <v>83</v>
      </c>
      <c r="AT123" s="187" t="s">
        <v>74</v>
      </c>
      <c r="AU123" s="187" t="s">
        <v>83</v>
      </c>
      <c r="AY123" s="186" t="s">
        <v>154</v>
      </c>
      <c r="BK123" s="188">
        <f>SUM(BK124:BK134)</f>
        <v>0</v>
      </c>
    </row>
    <row r="124" spans="2:65" s="1" customFormat="1" ht="23.85" customHeight="1">
      <c r="B124" s="40"/>
      <c r="C124" s="191" t="s">
        <v>302</v>
      </c>
      <c r="D124" s="191" t="s">
        <v>157</v>
      </c>
      <c r="E124" s="192" t="s">
        <v>1420</v>
      </c>
      <c r="F124" s="193" t="s">
        <v>1421</v>
      </c>
      <c r="G124" s="194" t="s">
        <v>201</v>
      </c>
      <c r="H124" s="195">
        <v>54</v>
      </c>
      <c r="I124" s="196"/>
      <c r="J124" s="197">
        <f t="shared" ref="J124:J134" si="20">ROUND(I124*H124,2)</f>
        <v>0</v>
      </c>
      <c r="K124" s="193" t="s">
        <v>1350</v>
      </c>
      <c r="L124" s="60"/>
      <c r="M124" s="198" t="s">
        <v>21</v>
      </c>
      <c r="N124" s="199" t="s">
        <v>46</v>
      </c>
      <c r="O124" s="41"/>
      <c r="P124" s="200">
        <f t="shared" ref="P124:P134" si="21">O124*H124</f>
        <v>0</v>
      </c>
      <c r="Q124" s="200">
        <v>3.3E-3</v>
      </c>
      <c r="R124" s="200">
        <f t="shared" ref="R124:R134" si="22">Q124*H124</f>
        <v>0.1782</v>
      </c>
      <c r="S124" s="200">
        <v>0</v>
      </c>
      <c r="T124" s="201">
        <f t="shared" ref="T124:T134" si="23">S124*H124</f>
        <v>0</v>
      </c>
      <c r="AR124" s="23" t="s">
        <v>162</v>
      </c>
      <c r="AT124" s="23" t="s">
        <v>157</v>
      </c>
      <c r="AU124" s="23" t="s">
        <v>85</v>
      </c>
      <c r="AY124" s="23" t="s">
        <v>154</v>
      </c>
      <c r="BE124" s="202">
        <f t="shared" ref="BE124:BE134" si="24">IF(N124="základní",J124,0)</f>
        <v>0</v>
      </c>
      <c r="BF124" s="202">
        <f t="shared" ref="BF124:BF134" si="25">IF(N124="snížená",J124,0)</f>
        <v>0</v>
      </c>
      <c r="BG124" s="202">
        <f t="shared" ref="BG124:BG134" si="26">IF(N124="zákl. přenesená",J124,0)</f>
        <v>0</v>
      </c>
      <c r="BH124" s="202">
        <f t="shared" ref="BH124:BH134" si="27">IF(N124="sníž. přenesená",J124,0)</f>
        <v>0</v>
      </c>
      <c r="BI124" s="202">
        <f t="shared" ref="BI124:BI134" si="28">IF(N124="nulová",J124,0)</f>
        <v>0</v>
      </c>
      <c r="BJ124" s="23" t="s">
        <v>83</v>
      </c>
      <c r="BK124" s="202">
        <f t="shared" ref="BK124:BK134" si="29">ROUND(I124*H124,2)</f>
        <v>0</v>
      </c>
      <c r="BL124" s="23" t="s">
        <v>162</v>
      </c>
      <c r="BM124" s="23" t="s">
        <v>1422</v>
      </c>
    </row>
    <row r="125" spans="2:65" s="1" customFormat="1" ht="23.85" customHeight="1">
      <c r="B125" s="40"/>
      <c r="C125" s="191" t="s">
        <v>306</v>
      </c>
      <c r="D125" s="191" t="s">
        <v>157</v>
      </c>
      <c r="E125" s="192" t="s">
        <v>1423</v>
      </c>
      <c r="F125" s="193" t="s">
        <v>1424</v>
      </c>
      <c r="G125" s="194" t="s">
        <v>201</v>
      </c>
      <c r="H125" s="195">
        <v>39</v>
      </c>
      <c r="I125" s="196"/>
      <c r="J125" s="197">
        <f t="shared" si="20"/>
        <v>0</v>
      </c>
      <c r="K125" s="193" t="s">
        <v>1350</v>
      </c>
      <c r="L125" s="60"/>
      <c r="M125" s="198" t="s">
        <v>21</v>
      </c>
      <c r="N125" s="199" t="s">
        <v>46</v>
      </c>
      <c r="O125" s="41"/>
      <c r="P125" s="200">
        <f t="shared" si="21"/>
        <v>0</v>
      </c>
      <c r="Q125" s="200">
        <v>4.8199999999999996E-3</v>
      </c>
      <c r="R125" s="200">
        <f t="shared" si="22"/>
        <v>0.18797999999999998</v>
      </c>
      <c r="S125" s="200">
        <v>0</v>
      </c>
      <c r="T125" s="201">
        <f t="shared" si="23"/>
        <v>0</v>
      </c>
      <c r="AR125" s="23" t="s">
        <v>162</v>
      </c>
      <c r="AT125" s="23" t="s">
        <v>157</v>
      </c>
      <c r="AU125" s="23" t="s">
        <v>85</v>
      </c>
      <c r="AY125" s="23" t="s">
        <v>154</v>
      </c>
      <c r="BE125" s="202">
        <f t="shared" si="24"/>
        <v>0</v>
      </c>
      <c r="BF125" s="202">
        <f t="shared" si="25"/>
        <v>0</v>
      </c>
      <c r="BG125" s="202">
        <f t="shared" si="26"/>
        <v>0</v>
      </c>
      <c r="BH125" s="202">
        <f t="shared" si="27"/>
        <v>0</v>
      </c>
      <c r="BI125" s="202">
        <f t="shared" si="28"/>
        <v>0</v>
      </c>
      <c r="BJ125" s="23" t="s">
        <v>83</v>
      </c>
      <c r="BK125" s="202">
        <f t="shared" si="29"/>
        <v>0</v>
      </c>
      <c r="BL125" s="23" t="s">
        <v>162</v>
      </c>
      <c r="BM125" s="23" t="s">
        <v>1425</v>
      </c>
    </row>
    <row r="126" spans="2:65" s="1" customFormat="1" ht="23.85" customHeight="1">
      <c r="B126" s="40"/>
      <c r="C126" s="191" t="s">
        <v>312</v>
      </c>
      <c r="D126" s="191" t="s">
        <v>157</v>
      </c>
      <c r="E126" s="192" t="s">
        <v>1426</v>
      </c>
      <c r="F126" s="193" t="s">
        <v>1427</v>
      </c>
      <c r="G126" s="194" t="s">
        <v>201</v>
      </c>
      <c r="H126" s="195">
        <v>10</v>
      </c>
      <c r="I126" s="196"/>
      <c r="J126" s="197">
        <f t="shared" si="20"/>
        <v>0</v>
      </c>
      <c r="K126" s="193" t="s">
        <v>1350</v>
      </c>
      <c r="L126" s="60"/>
      <c r="M126" s="198" t="s">
        <v>21</v>
      </c>
      <c r="N126" s="199" t="s">
        <v>46</v>
      </c>
      <c r="O126" s="41"/>
      <c r="P126" s="200">
        <f t="shared" si="21"/>
        <v>0</v>
      </c>
      <c r="Q126" s="200">
        <v>7.2399999999999999E-3</v>
      </c>
      <c r="R126" s="200">
        <f t="shared" si="22"/>
        <v>7.2399999999999992E-2</v>
      </c>
      <c r="S126" s="200">
        <v>0</v>
      </c>
      <c r="T126" s="201">
        <f t="shared" si="23"/>
        <v>0</v>
      </c>
      <c r="AR126" s="23" t="s">
        <v>162</v>
      </c>
      <c r="AT126" s="23" t="s">
        <v>157</v>
      </c>
      <c r="AU126" s="23" t="s">
        <v>85</v>
      </c>
      <c r="AY126" s="23" t="s">
        <v>154</v>
      </c>
      <c r="BE126" s="202">
        <f t="shared" si="24"/>
        <v>0</v>
      </c>
      <c r="BF126" s="202">
        <f t="shared" si="25"/>
        <v>0</v>
      </c>
      <c r="BG126" s="202">
        <f t="shared" si="26"/>
        <v>0</v>
      </c>
      <c r="BH126" s="202">
        <f t="shared" si="27"/>
        <v>0</v>
      </c>
      <c r="BI126" s="202">
        <f t="shared" si="28"/>
        <v>0</v>
      </c>
      <c r="BJ126" s="23" t="s">
        <v>83</v>
      </c>
      <c r="BK126" s="202">
        <f t="shared" si="29"/>
        <v>0</v>
      </c>
      <c r="BL126" s="23" t="s">
        <v>162</v>
      </c>
      <c r="BM126" s="23" t="s">
        <v>1428</v>
      </c>
    </row>
    <row r="127" spans="2:65" s="1" customFormat="1" ht="15" customHeight="1">
      <c r="B127" s="40"/>
      <c r="C127" s="191" t="s">
        <v>319</v>
      </c>
      <c r="D127" s="191" t="s">
        <v>157</v>
      </c>
      <c r="E127" s="192" t="s">
        <v>1429</v>
      </c>
      <c r="F127" s="193" t="s">
        <v>1430</v>
      </c>
      <c r="G127" s="194" t="s">
        <v>201</v>
      </c>
      <c r="H127" s="195">
        <v>93</v>
      </c>
      <c r="I127" s="196"/>
      <c r="J127" s="197">
        <f t="shared" si="20"/>
        <v>0</v>
      </c>
      <c r="K127" s="193" t="s">
        <v>1350</v>
      </c>
      <c r="L127" s="60"/>
      <c r="M127" s="198" t="s">
        <v>21</v>
      </c>
      <c r="N127" s="199" t="s">
        <v>46</v>
      </c>
      <c r="O127" s="41"/>
      <c r="P127" s="200">
        <f t="shared" si="21"/>
        <v>0</v>
      </c>
      <c r="Q127" s="200">
        <v>0</v>
      </c>
      <c r="R127" s="200">
        <f t="shared" si="22"/>
        <v>0</v>
      </c>
      <c r="S127" s="200">
        <v>0</v>
      </c>
      <c r="T127" s="201">
        <f t="shared" si="23"/>
        <v>0</v>
      </c>
      <c r="AR127" s="23" t="s">
        <v>162</v>
      </c>
      <c r="AT127" s="23" t="s">
        <v>157</v>
      </c>
      <c r="AU127" s="23" t="s">
        <v>85</v>
      </c>
      <c r="AY127" s="23" t="s">
        <v>154</v>
      </c>
      <c r="BE127" s="202">
        <f t="shared" si="24"/>
        <v>0</v>
      </c>
      <c r="BF127" s="202">
        <f t="shared" si="25"/>
        <v>0</v>
      </c>
      <c r="BG127" s="202">
        <f t="shared" si="26"/>
        <v>0</v>
      </c>
      <c r="BH127" s="202">
        <f t="shared" si="27"/>
        <v>0</v>
      </c>
      <c r="BI127" s="202">
        <f t="shared" si="28"/>
        <v>0</v>
      </c>
      <c r="BJ127" s="23" t="s">
        <v>83</v>
      </c>
      <c r="BK127" s="202">
        <f t="shared" si="29"/>
        <v>0</v>
      </c>
      <c r="BL127" s="23" t="s">
        <v>162</v>
      </c>
      <c r="BM127" s="23" t="s">
        <v>1431</v>
      </c>
    </row>
    <row r="128" spans="2:65" s="1" customFormat="1" ht="15" customHeight="1">
      <c r="B128" s="40"/>
      <c r="C128" s="191" t="s">
        <v>326</v>
      </c>
      <c r="D128" s="191" t="s">
        <v>157</v>
      </c>
      <c r="E128" s="192" t="s">
        <v>1432</v>
      </c>
      <c r="F128" s="193" t="s">
        <v>1433</v>
      </c>
      <c r="G128" s="194" t="s">
        <v>335</v>
      </c>
      <c r="H128" s="195">
        <v>1</v>
      </c>
      <c r="I128" s="196"/>
      <c r="J128" s="197">
        <f t="shared" si="20"/>
        <v>0</v>
      </c>
      <c r="K128" s="193" t="s">
        <v>161</v>
      </c>
      <c r="L128" s="60"/>
      <c r="M128" s="198" t="s">
        <v>21</v>
      </c>
      <c r="N128" s="199" t="s">
        <v>46</v>
      </c>
      <c r="O128" s="41"/>
      <c r="P128" s="200">
        <f t="shared" si="21"/>
        <v>0</v>
      </c>
      <c r="Q128" s="200">
        <v>0.14494000000000001</v>
      </c>
      <c r="R128" s="200">
        <f t="shared" si="22"/>
        <v>0.14494000000000001</v>
      </c>
      <c r="S128" s="200">
        <v>0</v>
      </c>
      <c r="T128" s="201">
        <f t="shared" si="23"/>
        <v>0</v>
      </c>
      <c r="AR128" s="23" t="s">
        <v>162</v>
      </c>
      <c r="AT128" s="23" t="s">
        <v>157</v>
      </c>
      <c r="AU128" s="23" t="s">
        <v>85</v>
      </c>
      <c r="AY128" s="23" t="s">
        <v>154</v>
      </c>
      <c r="BE128" s="202">
        <f t="shared" si="24"/>
        <v>0</v>
      </c>
      <c r="BF128" s="202">
        <f t="shared" si="25"/>
        <v>0</v>
      </c>
      <c r="BG128" s="202">
        <f t="shared" si="26"/>
        <v>0</v>
      </c>
      <c r="BH128" s="202">
        <f t="shared" si="27"/>
        <v>0</v>
      </c>
      <c r="BI128" s="202">
        <f t="shared" si="28"/>
        <v>0</v>
      </c>
      <c r="BJ128" s="23" t="s">
        <v>83</v>
      </c>
      <c r="BK128" s="202">
        <f t="shared" si="29"/>
        <v>0</v>
      </c>
      <c r="BL128" s="23" t="s">
        <v>162</v>
      </c>
      <c r="BM128" s="23" t="s">
        <v>1434</v>
      </c>
    </row>
    <row r="129" spans="2:65" s="1" customFormat="1" ht="15" customHeight="1">
      <c r="B129" s="40"/>
      <c r="C129" s="236" t="s">
        <v>331</v>
      </c>
      <c r="D129" s="236" t="s">
        <v>332</v>
      </c>
      <c r="E129" s="237" t="s">
        <v>1435</v>
      </c>
      <c r="F129" s="238" t="s">
        <v>1436</v>
      </c>
      <c r="G129" s="239" t="s">
        <v>21</v>
      </c>
      <c r="H129" s="240">
        <v>1</v>
      </c>
      <c r="I129" s="241"/>
      <c r="J129" s="242">
        <f t="shared" si="20"/>
        <v>0</v>
      </c>
      <c r="K129" s="238" t="s">
        <v>21</v>
      </c>
      <c r="L129" s="243"/>
      <c r="M129" s="244" t="s">
        <v>21</v>
      </c>
      <c r="N129" s="245" t="s">
        <v>46</v>
      </c>
      <c r="O129" s="41"/>
      <c r="P129" s="200">
        <f t="shared" si="21"/>
        <v>0</v>
      </c>
      <c r="Q129" s="200">
        <v>0</v>
      </c>
      <c r="R129" s="200">
        <f t="shared" si="22"/>
        <v>0</v>
      </c>
      <c r="S129" s="200">
        <v>0</v>
      </c>
      <c r="T129" s="201">
        <f t="shared" si="23"/>
        <v>0</v>
      </c>
      <c r="AR129" s="23" t="s">
        <v>193</v>
      </c>
      <c r="AT129" s="23" t="s">
        <v>332</v>
      </c>
      <c r="AU129" s="23" t="s">
        <v>85</v>
      </c>
      <c r="AY129" s="23" t="s">
        <v>154</v>
      </c>
      <c r="BE129" s="202">
        <f t="shared" si="24"/>
        <v>0</v>
      </c>
      <c r="BF129" s="202">
        <f t="shared" si="25"/>
        <v>0</v>
      </c>
      <c r="BG129" s="202">
        <f t="shared" si="26"/>
        <v>0</v>
      </c>
      <c r="BH129" s="202">
        <f t="shared" si="27"/>
        <v>0</v>
      </c>
      <c r="BI129" s="202">
        <f t="shared" si="28"/>
        <v>0</v>
      </c>
      <c r="BJ129" s="23" t="s">
        <v>83</v>
      </c>
      <c r="BK129" s="202">
        <f t="shared" si="29"/>
        <v>0</v>
      </c>
      <c r="BL129" s="23" t="s">
        <v>162</v>
      </c>
      <c r="BM129" s="23" t="s">
        <v>1437</v>
      </c>
    </row>
    <row r="130" spans="2:65" s="1" customFormat="1" ht="23.85" customHeight="1">
      <c r="B130" s="40"/>
      <c r="C130" s="191" t="s">
        <v>338</v>
      </c>
      <c r="D130" s="191" t="s">
        <v>157</v>
      </c>
      <c r="E130" s="192" t="s">
        <v>1438</v>
      </c>
      <c r="F130" s="193" t="s">
        <v>1439</v>
      </c>
      <c r="G130" s="194" t="s">
        <v>335</v>
      </c>
      <c r="H130" s="195">
        <v>2</v>
      </c>
      <c r="I130" s="196"/>
      <c r="J130" s="197">
        <f t="shared" si="20"/>
        <v>0</v>
      </c>
      <c r="K130" s="193" t="s">
        <v>1350</v>
      </c>
      <c r="L130" s="60"/>
      <c r="M130" s="198" t="s">
        <v>21</v>
      </c>
      <c r="N130" s="199" t="s">
        <v>46</v>
      </c>
      <c r="O130" s="41"/>
      <c r="P130" s="200">
        <f t="shared" si="21"/>
        <v>0</v>
      </c>
      <c r="Q130" s="200">
        <v>7.0200000000000002E-3</v>
      </c>
      <c r="R130" s="200">
        <f t="shared" si="22"/>
        <v>1.404E-2</v>
      </c>
      <c r="S130" s="200">
        <v>0</v>
      </c>
      <c r="T130" s="201">
        <f t="shared" si="23"/>
        <v>0</v>
      </c>
      <c r="AR130" s="23" t="s">
        <v>162</v>
      </c>
      <c r="AT130" s="23" t="s">
        <v>157</v>
      </c>
      <c r="AU130" s="23" t="s">
        <v>85</v>
      </c>
      <c r="AY130" s="23" t="s">
        <v>154</v>
      </c>
      <c r="BE130" s="202">
        <f t="shared" si="24"/>
        <v>0</v>
      </c>
      <c r="BF130" s="202">
        <f t="shared" si="25"/>
        <v>0</v>
      </c>
      <c r="BG130" s="202">
        <f t="shared" si="26"/>
        <v>0</v>
      </c>
      <c r="BH130" s="202">
        <f t="shared" si="27"/>
        <v>0</v>
      </c>
      <c r="BI130" s="202">
        <f t="shared" si="28"/>
        <v>0</v>
      </c>
      <c r="BJ130" s="23" t="s">
        <v>83</v>
      </c>
      <c r="BK130" s="202">
        <f t="shared" si="29"/>
        <v>0</v>
      </c>
      <c r="BL130" s="23" t="s">
        <v>162</v>
      </c>
      <c r="BM130" s="23" t="s">
        <v>1440</v>
      </c>
    </row>
    <row r="131" spans="2:65" s="1" customFormat="1" ht="47.65" customHeight="1">
      <c r="B131" s="40"/>
      <c r="C131" s="236" t="s">
        <v>343</v>
      </c>
      <c r="D131" s="236" t="s">
        <v>332</v>
      </c>
      <c r="E131" s="237" t="s">
        <v>1441</v>
      </c>
      <c r="F131" s="238" t="s">
        <v>1442</v>
      </c>
      <c r="G131" s="239" t="s">
        <v>335</v>
      </c>
      <c r="H131" s="240">
        <v>2</v>
      </c>
      <c r="I131" s="241"/>
      <c r="J131" s="242">
        <f t="shared" si="20"/>
        <v>0</v>
      </c>
      <c r="K131" s="238" t="s">
        <v>1350</v>
      </c>
      <c r="L131" s="243"/>
      <c r="M131" s="244" t="s">
        <v>21</v>
      </c>
      <c r="N131" s="245" t="s">
        <v>46</v>
      </c>
      <c r="O131" s="41"/>
      <c r="P131" s="200">
        <f t="shared" si="21"/>
        <v>0</v>
      </c>
      <c r="Q131" s="200">
        <v>0.10100000000000001</v>
      </c>
      <c r="R131" s="200">
        <f t="shared" si="22"/>
        <v>0.20200000000000001</v>
      </c>
      <c r="S131" s="200">
        <v>0</v>
      </c>
      <c r="T131" s="201">
        <f t="shared" si="23"/>
        <v>0</v>
      </c>
      <c r="AR131" s="23" t="s">
        <v>193</v>
      </c>
      <c r="AT131" s="23" t="s">
        <v>332</v>
      </c>
      <c r="AU131" s="23" t="s">
        <v>85</v>
      </c>
      <c r="AY131" s="23" t="s">
        <v>154</v>
      </c>
      <c r="BE131" s="202">
        <f t="shared" si="24"/>
        <v>0</v>
      </c>
      <c r="BF131" s="202">
        <f t="shared" si="25"/>
        <v>0</v>
      </c>
      <c r="BG131" s="202">
        <f t="shared" si="26"/>
        <v>0</v>
      </c>
      <c r="BH131" s="202">
        <f t="shared" si="27"/>
        <v>0</v>
      </c>
      <c r="BI131" s="202">
        <f t="shared" si="28"/>
        <v>0</v>
      </c>
      <c r="BJ131" s="23" t="s">
        <v>83</v>
      </c>
      <c r="BK131" s="202">
        <f t="shared" si="29"/>
        <v>0</v>
      </c>
      <c r="BL131" s="23" t="s">
        <v>162</v>
      </c>
      <c r="BM131" s="23" t="s">
        <v>1443</v>
      </c>
    </row>
    <row r="132" spans="2:65" s="1" customFormat="1" ht="23.85" customHeight="1">
      <c r="B132" s="40"/>
      <c r="C132" s="191" t="s">
        <v>348</v>
      </c>
      <c r="D132" s="191" t="s">
        <v>157</v>
      </c>
      <c r="E132" s="192" t="s">
        <v>1444</v>
      </c>
      <c r="F132" s="193" t="s">
        <v>1445</v>
      </c>
      <c r="G132" s="194" t="s">
        <v>335</v>
      </c>
      <c r="H132" s="195">
        <v>1</v>
      </c>
      <c r="I132" s="196"/>
      <c r="J132" s="197">
        <f t="shared" si="20"/>
        <v>0</v>
      </c>
      <c r="K132" s="193" t="s">
        <v>161</v>
      </c>
      <c r="L132" s="60"/>
      <c r="M132" s="198" t="s">
        <v>21</v>
      </c>
      <c r="N132" s="199" t="s">
        <v>46</v>
      </c>
      <c r="O132" s="41"/>
      <c r="P132" s="200">
        <f t="shared" si="21"/>
        <v>0</v>
      </c>
      <c r="Q132" s="200">
        <v>0.21734000000000001</v>
      </c>
      <c r="R132" s="200">
        <f t="shared" si="22"/>
        <v>0.21734000000000001</v>
      </c>
      <c r="S132" s="200">
        <v>0</v>
      </c>
      <c r="T132" s="201">
        <f t="shared" si="23"/>
        <v>0</v>
      </c>
      <c r="AR132" s="23" t="s">
        <v>162</v>
      </c>
      <c r="AT132" s="23" t="s">
        <v>157</v>
      </c>
      <c r="AU132" s="23" t="s">
        <v>85</v>
      </c>
      <c r="AY132" s="23" t="s">
        <v>154</v>
      </c>
      <c r="BE132" s="202">
        <f t="shared" si="24"/>
        <v>0</v>
      </c>
      <c r="BF132" s="202">
        <f t="shared" si="25"/>
        <v>0</v>
      </c>
      <c r="BG132" s="202">
        <f t="shared" si="26"/>
        <v>0</v>
      </c>
      <c r="BH132" s="202">
        <f t="shared" si="27"/>
        <v>0</v>
      </c>
      <c r="BI132" s="202">
        <f t="shared" si="28"/>
        <v>0</v>
      </c>
      <c r="BJ132" s="23" t="s">
        <v>83</v>
      </c>
      <c r="BK132" s="202">
        <f t="shared" si="29"/>
        <v>0</v>
      </c>
      <c r="BL132" s="23" t="s">
        <v>162</v>
      </c>
      <c r="BM132" s="23" t="s">
        <v>1446</v>
      </c>
    </row>
    <row r="133" spans="2:65" s="1" customFormat="1" ht="15" customHeight="1">
      <c r="B133" s="40"/>
      <c r="C133" s="236" t="s">
        <v>353</v>
      </c>
      <c r="D133" s="236" t="s">
        <v>332</v>
      </c>
      <c r="E133" s="237" t="s">
        <v>1447</v>
      </c>
      <c r="F133" s="238" t="s">
        <v>1448</v>
      </c>
      <c r="G133" s="239" t="s">
        <v>335</v>
      </c>
      <c r="H133" s="240">
        <v>1</v>
      </c>
      <c r="I133" s="241"/>
      <c r="J133" s="242">
        <f t="shared" si="20"/>
        <v>0</v>
      </c>
      <c r="K133" s="238" t="s">
        <v>161</v>
      </c>
      <c r="L133" s="243"/>
      <c r="M133" s="244" t="s">
        <v>21</v>
      </c>
      <c r="N133" s="245" t="s">
        <v>46</v>
      </c>
      <c r="O133" s="41"/>
      <c r="P133" s="200">
        <f t="shared" si="21"/>
        <v>0</v>
      </c>
      <c r="Q133" s="200">
        <v>5.2400000000000002E-2</v>
      </c>
      <c r="R133" s="200">
        <f t="shared" si="22"/>
        <v>5.2400000000000002E-2</v>
      </c>
      <c r="S133" s="200">
        <v>0</v>
      </c>
      <c r="T133" s="201">
        <f t="shared" si="23"/>
        <v>0</v>
      </c>
      <c r="AR133" s="23" t="s">
        <v>193</v>
      </c>
      <c r="AT133" s="23" t="s">
        <v>332</v>
      </c>
      <c r="AU133" s="23" t="s">
        <v>85</v>
      </c>
      <c r="AY133" s="23" t="s">
        <v>154</v>
      </c>
      <c r="BE133" s="202">
        <f t="shared" si="24"/>
        <v>0</v>
      </c>
      <c r="BF133" s="202">
        <f t="shared" si="25"/>
        <v>0</v>
      </c>
      <c r="BG133" s="202">
        <f t="shared" si="26"/>
        <v>0</v>
      </c>
      <c r="BH133" s="202">
        <f t="shared" si="27"/>
        <v>0</v>
      </c>
      <c r="BI133" s="202">
        <f t="shared" si="28"/>
        <v>0</v>
      </c>
      <c r="BJ133" s="23" t="s">
        <v>83</v>
      </c>
      <c r="BK133" s="202">
        <f t="shared" si="29"/>
        <v>0</v>
      </c>
      <c r="BL133" s="23" t="s">
        <v>162</v>
      </c>
      <c r="BM133" s="23" t="s">
        <v>1449</v>
      </c>
    </row>
    <row r="134" spans="2:65" s="1" customFormat="1" ht="15" customHeight="1">
      <c r="B134" s="40"/>
      <c r="C134" s="191" t="s">
        <v>359</v>
      </c>
      <c r="D134" s="191" t="s">
        <v>157</v>
      </c>
      <c r="E134" s="192" t="s">
        <v>1450</v>
      </c>
      <c r="F134" s="193" t="s">
        <v>1451</v>
      </c>
      <c r="G134" s="194" t="s">
        <v>201</v>
      </c>
      <c r="H134" s="195">
        <v>93</v>
      </c>
      <c r="I134" s="196"/>
      <c r="J134" s="197">
        <f t="shared" si="20"/>
        <v>0</v>
      </c>
      <c r="K134" s="193" t="s">
        <v>1350</v>
      </c>
      <c r="L134" s="60"/>
      <c r="M134" s="198" t="s">
        <v>21</v>
      </c>
      <c r="N134" s="199" t="s">
        <v>46</v>
      </c>
      <c r="O134" s="41"/>
      <c r="P134" s="200">
        <f t="shared" si="21"/>
        <v>0</v>
      </c>
      <c r="Q134" s="200">
        <v>1.2999999999999999E-4</v>
      </c>
      <c r="R134" s="200">
        <f t="shared" si="22"/>
        <v>1.2089999999999998E-2</v>
      </c>
      <c r="S134" s="200">
        <v>0</v>
      </c>
      <c r="T134" s="201">
        <f t="shared" si="23"/>
        <v>0</v>
      </c>
      <c r="AR134" s="23" t="s">
        <v>162</v>
      </c>
      <c r="AT134" s="23" t="s">
        <v>157</v>
      </c>
      <c r="AU134" s="23" t="s">
        <v>85</v>
      </c>
      <c r="AY134" s="23" t="s">
        <v>154</v>
      </c>
      <c r="BE134" s="202">
        <f t="shared" si="24"/>
        <v>0</v>
      </c>
      <c r="BF134" s="202">
        <f t="shared" si="25"/>
        <v>0</v>
      </c>
      <c r="BG134" s="202">
        <f t="shared" si="26"/>
        <v>0</v>
      </c>
      <c r="BH134" s="202">
        <f t="shared" si="27"/>
        <v>0</v>
      </c>
      <c r="BI134" s="202">
        <f t="shared" si="28"/>
        <v>0</v>
      </c>
      <c r="BJ134" s="23" t="s">
        <v>83</v>
      </c>
      <c r="BK134" s="202">
        <f t="shared" si="29"/>
        <v>0</v>
      </c>
      <c r="BL134" s="23" t="s">
        <v>162</v>
      </c>
      <c r="BM134" s="23" t="s">
        <v>1452</v>
      </c>
    </row>
    <row r="135" spans="2:65" s="10" customFormat="1" ht="29.85" customHeight="1">
      <c r="B135" s="175"/>
      <c r="C135" s="176"/>
      <c r="D135" s="177" t="s">
        <v>74</v>
      </c>
      <c r="E135" s="189" t="s">
        <v>198</v>
      </c>
      <c r="F135" s="189" t="s">
        <v>1453</v>
      </c>
      <c r="G135" s="176"/>
      <c r="H135" s="176"/>
      <c r="I135" s="179"/>
      <c r="J135" s="190">
        <f>BK135</f>
        <v>0</v>
      </c>
      <c r="K135" s="176"/>
      <c r="L135" s="181"/>
      <c r="M135" s="182"/>
      <c r="N135" s="183"/>
      <c r="O135" s="183"/>
      <c r="P135" s="184">
        <f>SUM(P136:P143)</f>
        <v>0</v>
      </c>
      <c r="Q135" s="183"/>
      <c r="R135" s="184">
        <f>SUM(R136:R143)</f>
        <v>2.4387600000000003</v>
      </c>
      <c r="S135" s="183"/>
      <c r="T135" s="185">
        <f>SUM(T136:T143)</f>
        <v>0</v>
      </c>
      <c r="AR135" s="186" t="s">
        <v>83</v>
      </c>
      <c r="AT135" s="187" t="s">
        <v>74</v>
      </c>
      <c r="AU135" s="187" t="s">
        <v>83</v>
      </c>
      <c r="AY135" s="186" t="s">
        <v>154</v>
      </c>
      <c r="BK135" s="188">
        <f>SUM(BK136:BK143)</f>
        <v>0</v>
      </c>
    </row>
    <row r="136" spans="2:65" s="1" customFormat="1" ht="23.85" customHeight="1">
      <c r="B136" s="40"/>
      <c r="C136" s="191" t="s">
        <v>367</v>
      </c>
      <c r="D136" s="191" t="s">
        <v>157</v>
      </c>
      <c r="E136" s="192" t="s">
        <v>1454</v>
      </c>
      <c r="F136" s="193" t="s">
        <v>1455</v>
      </c>
      <c r="G136" s="194" t="s">
        <v>201</v>
      </c>
      <c r="H136" s="195">
        <v>5</v>
      </c>
      <c r="I136" s="196"/>
      <c r="J136" s="197">
        <f t="shared" ref="J136:J143" si="30">ROUND(I136*H136,2)</f>
        <v>0</v>
      </c>
      <c r="K136" s="193" t="s">
        <v>1350</v>
      </c>
      <c r="L136" s="60"/>
      <c r="M136" s="198" t="s">
        <v>21</v>
      </c>
      <c r="N136" s="199" t="s">
        <v>46</v>
      </c>
      <c r="O136" s="41"/>
      <c r="P136" s="200">
        <f t="shared" ref="P136:P143" si="31">O136*H136</f>
        <v>0</v>
      </c>
      <c r="Q136" s="200">
        <v>0.43540000000000001</v>
      </c>
      <c r="R136" s="200">
        <f t="shared" ref="R136:R143" si="32">Q136*H136</f>
        <v>2.177</v>
      </c>
      <c r="S136" s="200">
        <v>0</v>
      </c>
      <c r="T136" s="201">
        <f t="shared" ref="T136:T143" si="33">S136*H136</f>
        <v>0</v>
      </c>
      <c r="AR136" s="23" t="s">
        <v>162</v>
      </c>
      <c r="AT136" s="23" t="s">
        <v>157</v>
      </c>
      <c r="AU136" s="23" t="s">
        <v>85</v>
      </c>
      <c r="AY136" s="23" t="s">
        <v>154</v>
      </c>
      <c r="BE136" s="202">
        <f t="shared" ref="BE136:BE143" si="34">IF(N136="základní",J136,0)</f>
        <v>0</v>
      </c>
      <c r="BF136" s="202">
        <f t="shared" ref="BF136:BF143" si="35">IF(N136="snížená",J136,0)</f>
        <v>0</v>
      </c>
      <c r="BG136" s="202">
        <f t="shared" ref="BG136:BG143" si="36">IF(N136="zákl. přenesená",J136,0)</f>
        <v>0</v>
      </c>
      <c r="BH136" s="202">
        <f t="shared" ref="BH136:BH143" si="37">IF(N136="sníž. přenesená",J136,0)</f>
        <v>0</v>
      </c>
      <c r="BI136" s="202">
        <f t="shared" ref="BI136:BI143" si="38">IF(N136="nulová",J136,0)</f>
        <v>0</v>
      </c>
      <c r="BJ136" s="23" t="s">
        <v>83</v>
      </c>
      <c r="BK136" s="202">
        <f t="shared" ref="BK136:BK143" si="39">ROUND(I136*H136,2)</f>
        <v>0</v>
      </c>
      <c r="BL136" s="23" t="s">
        <v>162</v>
      </c>
      <c r="BM136" s="23" t="s">
        <v>1456</v>
      </c>
    </row>
    <row r="137" spans="2:65" s="1" customFormat="1" ht="23.85" customHeight="1">
      <c r="B137" s="40"/>
      <c r="C137" s="191" t="s">
        <v>373</v>
      </c>
      <c r="D137" s="191" t="s">
        <v>157</v>
      </c>
      <c r="E137" s="192" t="s">
        <v>1457</v>
      </c>
      <c r="F137" s="193" t="s">
        <v>1458</v>
      </c>
      <c r="G137" s="194" t="s">
        <v>335</v>
      </c>
      <c r="H137" s="195">
        <v>1</v>
      </c>
      <c r="I137" s="196"/>
      <c r="J137" s="197">
        <f t="shared" si="30"/>
        <v>0</v>
      </c>
      <c r="K137" s="193" t="s">
        <v>1350</v>
      </c>
      <c r="L137" s="60"/>
      <c r="M137" s="198" t="s">
        <v>21</v>
      </c>
      <c r="N137" s="199" t="s">
        <v>46</v>
      </c>
      <c r="O137" s="41"/>
      <c r="P137" s="200">
        <f t="shared" si="31"/>
        <v>0</v>
      </c>
      <c r="Q137" s="200">
        <v>0.26168000000000002</v>
      </c>
      <c r="R137" s="200">
        <f t="shared" si="32"/>
        <v>0.26168000000000002</v>
      </c>
      <c r="S137" s="200">
        <v>0</v>
      </c>
      <c r="T137" s="201">
        <f t="shared" si="33"/>
        <v>0</v>
      </c>
      <c r="AR137" s="23" t="s">
        <v>162</v>
      </c>
      <c r="AT137" s="23" t="s">
        <v>157</v>
      </c>
      <c r="AU137" s="23" t="s">
        <v>85</v>
      </c>
      <c r="AY137" s="23" t="s">
        <v>154</v>
      </c>
      <c r="BE137" s="202">
        <f t="shared" si="34"/>
        <v>0</v>
      </c>
      <c r="BF137" s="202">
        <f t="shared" si="35"/>
        <v>0</v>
      </c>
      <c r="BG137" s="202">
        <f t="shared" si="36"/>
        <v>0</v>
      </c>
      <c r="BH137" s="202">
        <f t="shared" si="37"/>
        <v>0</v>
      </c>
      <c r="BI137" s="202">
        <f t="shared" si="38"/>
        <v>0</v>
      </c>
      <c r="BJ137" s="23" t="s">
        <v>83</v>
      </c>
      <c r="BK137" s="202">
        <f t="shared" si="39"/>
        <v>0</v>
      </c>
      <c r="BL137" s="23" t="s">
        <v>162</v>
      </c>
      <c r="BM137" s="23" t="s">
        <v>1459</v>
      </c>
    </row>
    <row r="138" spans="2:65" s="1" customFormat="1" ht="23.85" customHeight="1">
      <c r="B138" s="40"/>
      <c r="C138" s="191" t="s">
        <v>378</v>
      </c>
      <c r="D138" s="191" t="s">
        <v>157</v>
      </c>
      <c r="E138" s="192" t="s">
        <v>1460</v>
      </c>
      <c r="F138" s="193" t="s">
        <v>1461</v>
      </c>
      <c r="G138" s="194" t="s">
        <v>335</v>
      </c>
      <c r="H138" s="195">
        <v>1</v>
      </c>
      <c r="I138" s="196"/>
      <c r="J138" s="197">
        <f t="shared" si="30"/>
        <v>0</v>
      </c>
      <c r="K138" s="193" t="s">
        <v>1350</v>
      </c>
      <c r="L138" s="60"/>
      <c r="M138" s="198" t="s">
        <v>21</v>
      </c>
      <c r="N138" s="199" t="s">
        <v>46</v>
      </c>
      <c r="O138" s="41"/>
      <c r="P138" s="200">
        <f t="shared" si="31"/>
        <v>0</v>
      </c>
      <c r="Q138" s="200">
        <v>8.0000000000000007E-5</v>
      </c>
      <c r="R138" s="200">
        <f t="shared" si="32"/>
        <v>8.0000000000000007E-5</v>
      </c>
      <c r="S138" s="200">
        <v>0</v>
      </c>
      <c r="T138" s="201">
        <f t="shared" si="33"/>
        <v>0</v>
      </c>
      <c r="AR138" s="23" t="s">
        <v>162</v>
      </c>
      <c r="AT138" s="23" t="s">
        <v>157</v>
      </c>
      <c r="AU138" s="23" t="s">
        <v>85</v>
      </c>
      <c r="AY138" s="23" t="s">
        <v>154</v>
      </c>
      <c r="BE138" s="202">
        <f t="shared" si="34"/>
        <v>0</v>
      </c>
      <c r="BF138" s="202">
        <f t="shared" si="35"/>
        <v>0</v>
      </c>
      <c r="BG138" s="202">
        <f t="shared" si="36"/>
        <v>0</v>
      </c>
      <c r="BH138" s="202">
        <f t="shared" si="37"/>
        <v>0</v>
      </c>
      <c r="BI138" s="202">
        <f t="shared" si="38"/>
        <v>0</v>
      </c>
      <c r="BJ138" s="23" t="s">
        <v>83</v>
      </c>
      <c r="BK138" s="202">
        <f t="shared" si="39"/>
        <v>0</v>
      </c>
      <c r="BL138" s="23" t="s">
        <v>162</v>
      </c>
      <c r="BM138" s="23" t="s">
        <v>1462</v>
      </c>
    </row>
    <row r="139" spans="2:65" s="1" customFormat="1" ht="15" customHeight="1">
      <c r="B139" s="40"/>
      <c r="C139" s="191" t="s">
        <v>383</v>
      </c>
      <c r="D139" s="191" t="s">
        <v>157</v>
      </c>
      <c r="E139" s="192" t="s">
        <v>1463</v>
      </c>
      <c r="F139" s="193" t="s">
        <v>1464</v>
      </c>
      <c r="G139" s="194" t="s">
        <v>672</v>
      </c>
      <c r="H139" s="195">
        <v>3</v>
      </c>
      <c r="I139" s="196"/>
      <c r="J139" s="197">
        <f t="shared" si="30"/>
        <v>0</v>
      </c>
      <c r="K139" s="193" t="s">
        <v>21</v>
      </c>
      <c r="L139" s="60"/>
      <c r="M139" s="198" t="s">
        <v>21</v>
      </c>
      <c r="N139" s="199" t="s">
        <v>46</v>
      </c>
      <c r="O139" s="41"/>
      <c r="P139" s="200">
        <f t="shared" si="31"/>
        <v>0</v>
      </c>
      <c r="Q139" s="200">
        <v>0</v>
      </c>
      <c r="R139" s="200">
        <f t="shared" si="32"/>
        <v>0</v>
      </c>
      <c r="S139" s="200">
        <v>0</v>
      </c>
      <c r="T139" s="201">
        <f t="shared" si="33"/>
        <v>0</v>
      </c>
      <c r="AR139" s="23" t="s">
        <v>162</v>
      </c>
      <c r="AT139" s="23" t="s">
        <v>157</v>
      </c>
      <c r="AU139" s="23" t="s">
        <v>85</v>
      </c>
      <c r="AY139" s="23" t="s">
        <v>154</v>
      </c>
      <c r="BE139" s="202">
        <f t="shared" si="34"/>
        <v>0</v>
      </c>
      <c r="BF139" s="202">
        <f t="shared" si="35"/>
        <v>0</v>
      </c>
      <c r="BG139" s="202">
        <f t="shared" si="36"/>
        <v>0</v>
      </c>
      <c r="BH139" s="202">
        <f t="shared" si="37"/>
        <v>0</v>
      </c>
      <c r="BI139" s="202">
        <f t="shared" si="38"/>
        <v>0</v>
      </c>
      <c r="BJ139" s="23" t="s">
        <v>83</v>
      </c>
      <c r="BK139" s="202">
        <f t="shared" si="39"/>
        <v>0</v>
      </c>
      <c r="BL139" s="23" t="s">
        <v>162</v>
      </c>
      <c r="BM139" s="23" t="s">
        <v>1465</v>
      </c>
    </row>
    <row r="140" spans="2:65" s="1" customFormat="1" ht="15" customHeight="1">
      <c r="B140" s="40"/>
      <c r="C140" s="191" t="s">
        <v>388</v>
      </c>
      <c r="D140" s="191" t="s">
        <v>157</v>
      </c>
      <c r="E140" s="192" t="s">
        <v>1466</v>
      </c>
      <c r="F140" s="193" t="s">
        <v>1467</v>
      </c>
      <c r="G140" s="194" t="s">
        <v>672</v>
      </c>
      <c r="H140" s="195">
        <v>5</v>
      </c>
      <c r="I140" s="196"/>
      <c r="J140" s="197">
        <f t="shared" si="30"/>
        <v>0</v>
      </c>
      <c r="K140" s="193" t="s">
        <v>21</v>
      </c>
      <c r="L140" s="60"/>
      <c r="M140" s="198" t="s">
        <v>21</v>
      </c>
      <c r="N140" s="199" t="s">
        <v>46</v>
      </c>
      <c r="O140" s="41"/>
      <c r="P140" s="200">
        <f t="shared" si="31"/>
        <v>0</v>
      </c>
      <c r="Q140" s="200">
        <v>0</v>
      </c>
      <c r="R140" s="200">
        <f t="shared" si="32"/>
        <v>0</v>
      </c>
      <c r="S140" s="200">
        <v>0</v>
      </c>
      <c r="T140" s="201">
        <f t="shared" si="33"/>
        <v>0</v>
      </c>
      <c r="AR140" s="23" t="s">
        <v>162</v>
      </c>
      <c r="AT140" s="23" t="s">
        <v>157</v>
      </c>
      <c r="AU140" s="23" t="s">
        <v>85</v>
      </c>
      <c r="AY140" s="23" t="s">
        <v>154</v>
      </c>
      <c r="BE140" s="202">
        <f t="shared" si="34"/>
        <v>0</v>
      </c>
      <c r="BF140" s="202">
        <f t="shared" si="35"/>
        <v>0</v>
      </c>
      <c r="BG140" s="202">
        <f t="shared" si="36"/>
        <v>0</v>
      </c>
      <c r="BH140" s="202">
        <f t="shared" si="37"/>
        <v>0</v>
      </c>
      <c r="BI140" s="202">
        <f t="shared" si="38"/>
        <v>0</v>
      </c>
      <c r="BJ140" s="23" t="s">
        <v>83</v>
      </c>
      <c r="BK140" s="202">
        <f t="shared" si="39"/>
        <v>0</v>
      </c>
      <c r="BL140" s="23" t="s">
        <v>162</v>
      </c>
      <c r="BM140" s="23" t="s">
        <v>1468</v>
      </c>
    </row>
    <row r="141" spans="2:65" s="1" customFormat="1" ht="23.85" customHeight="1">
      <c r="B141" s="40"/>
      <c r="C141" s="191" t="s">
        <v>393</v>
      </c>
      <c r="D141" s="191" t="s">
        <v>157</v>
      </c>
      <c r="E141" s="192" t="s">
        <v>1469</v>
      </c>
      <c r="F141" s="193" t="s">
        <v>1470</v>
      </c>
      <c r="G141" s="194" t="s">
        <v>672</v>
      </c>
      <c r="H141" s="195">
        <v>2</v>
      </c>
      <c r="I141" s="196"/>
      <c r="J141" s="197">
        <f t="shared" si="30"/>
        <v>0</v>
      </c>
      <c r="K141" s="193" t="s">
        <v>21</v>
      </c>
      <c r="L141" s="60"/>
      <c r="M141" s="198" t="s">
        <v>21</v>
      </c>
      <c r="N141" s="199" t="s">
        <v>46</v>
      </c>
      <c r="O141" s="41"/>
      <c r="P141" s="200">
        <f t="shared" si="31"/>
        <v>0</v>
      </c>
      <c r="Q141" s="200">
        <v>0</v>
      </c>
      <c r="R141" s="200">
        <f t="shared" si="32"/>
        <v>0</v>
      </c>
      <c r="S141" s="200">
        <v>0</v>
      </c>
      <c r="T141" s="201">
        <f t="shared" si="33"/>
        <v>0</v>
      </c>
      <c r="AR141" s="23" t="s">
        <v>162</v>
      </c>
      <c r="AT141" s="23" t="s">
        <v>157</v>
      </c>
      <c r="AU141" s="23" t="s">
        <v>85</v>
      </c>
      <c r="AY141" s="23" t="s">
        <v>154</v>
      </c>
      <c r="BE141" s="202">
        <f t="shared" si="34"/>
        <v>0</v>
      </c>
      <c r="BF141" s="202">
        <f t="shared" si="35"/>
        <v>0</v>
      </c>
      <c r="BG141" s="202">
        <f t="shared" si="36"/>
        <v>0</v>
      </c>
      <c r="BH141" s="202">
        <f t="shared" si="37"/>
        <v>0</v>
      </c>
      <c r="BI141" s="202">
        <f t="shared" si="38"/>
        <v>0</v>
      </c>
      <c r="BJ141" s="23" t="s">
        <v>83</v>
      </c>
      <c r="BK141" s="202">
        <f t="shared" si="39"/>
        <v>0</v>
      </c>
      <c r="BL141" s="23" t="s">
        <v>162</v>
      </c>
      <c r="BM141" s="23" t="s">
        <v>1471</v>
      </c>
    </row>
    <row r="142" spans="2:65" s="1" customFormat="1" ht="23.85" customHeight="1">
      <c r="B142" s="40"/>
      <c r="C142" s="191" t="s">
        <v>399</v>
      </c>
      <c r="D142" s="191" t="s">
        <v>157</v>
      </c>
      <c r="E142" s="192" t="s">
        <v>1472</v>
      </c>
      <c r="F142" s="193" t="s">
        <v>1473</v>
      </c>
      <c r="G142" s="194" t="s">
        <v>672</v>
      </c>
      <c r="H142" s="195">
        <v>2</v>
      </c>
      <c r="I142" s="196"/>
      <c r="J142" s="197">
        <f t="shared" si="30"/>
        <v>0</v>
      </c>
      <c r="K142" s="193" t="s">
        <v>21</v>
      </c>
      <c r="L142" s="60"/>
      <c r="M142" s="198" t="s">
        <v>21</v>
      </c>
      <c r="N142" s="199" t="s">
        <v>46</v>
      </c>
      <c r="O142" s="41"/>
      <c r="P142" s="200">
        <f t="shared" si="31"/>
        <v>0</v>
      </c>
      <c r="Q142" s="200">
        <v>0</v>
      </c>
      <c r="R142" s="200">
        <f t="shared" si="32"/>
        <v>0</v>
      </c>
      <c r="S142" s="200">
        <v>0</v>
      </c>
      <c r="T142" s="201">
        <f t="shared" si="33"/>
        <v>0</v>
      </c>
      <c r="AR142" s="23" t="s">
        <v>162</v>
      </c>
      <c r="AT142" s="23" t="s">
        <v>157</v>
      </c>
      <c r="AU142" s="23" t="s">
        <v>85</v>
      </c>
      <c r="AY142" s="23" t="s">
        <v>154</v>
      </c>
      <c r="BE142" s="202">
        <f t="shared" si="34"/>
        <v>0</v>
      </c>
      <c r="BF142" s="202">
        <f t="shared" si="35"/>
        <v>0</v>
      </c>
      <c r="BG142" s="202">
        <f t="shared" si="36"/>
        <v>0</v>
      </c>
      <c r="BH142" s="202">
        <f t="shared" si="37"/>
        <v>0</v>
      </c>
      <c r="BI142" s="202">
        <f t="shared" si="38"/>
        <v>0</v>
      </c>
      <c r="BJ142" s="23" t="s">
        <v>83</v>
      </c>
      <c r="BK142" s="202">
        <f t="shared" si="39"/>
        <v>0</v>
      </c>
      <c r="BL142" s="23" t="s">
        <v>162</v>
      </c>
      <c r="BM142" s="23" t="s">
        <v>1474</v>
      </c>
    </row>
    <row r="143" spans="2:65" s="1" customFormat="1" ht="23.85" customHeight="1">
      <c r="B143" s="40"/>
      <c r="C143" s="191" t="s">
        <v>403</v>
      </c>
      <c r="D143" s="191" t="s">
        <v>157</v>
      </c>
      <c r="E143" s="192" t="s">
        <v>1475</v>
      </c>
      <c r="F143" s="193" t="s">
        <v>1476</v>
      </c>
      <c r="G143" s="194" t="s">
        <v>672</v>
      </c>
      <c r="H143" s="195">
        <v>1</v>
      </c>
      <c r="I143" s="196"/>
      <c r="J143" s="197">
        <f t="shared" si="30"/>
        <v>0</v>
      </c>
      <c r="K143" s="193" t="s">
        <v>21</v>
      </c>
      <c r="L143" s="60"/>
      <c r="M143" s="198" t="s">
        <v>21</v>
      </c>
      <c r="N143" s="199" t="s">
        <v>46</v>
      </c>
      <c r="O143" s="41"/>
      <c r="P143" s="200">
        <f t="shared" si="31"/>
        <v>0</v>
      </c>
      <c r="Q143" s="200">
        <v>0</v>
      </c>
      <c r="R143" s="200">
        <f t="shared" si="32"/>
        <v>0</v>
      </c>
      <c r="S143" s="200">
        <v>0</v>
      </c>
      <c r="T143" s="201">
        <f t="shared" si="33"/>
        <v>0</v>
      </c>
      <c r="AR143" s="23" t="s">
        <v>162</v>
      </c>
      <c r="AT143" s="23" t="s">
        <v>157</v>
      </c>
      <c r="AU143" s="23" t="s">
        <v>85</v>
      </c>
      <c r="AY143" s="23" t="s">
        <v>154</v>
      </c>
      <c r="BE143" s="202">
        <f t="shared" si="34"/>
        <v>0</v>
      </c>
      <c r="BF143" s="202">
        <f t="shared" si="35"/>
        <v>0</v>
      </c>
      <c r="BG143" s="202">
        <f t="shared" si="36"/>
        <v>0</v>
      </c>
      <c r="BH143" s="202">
        <f t="shared" si="37"/>
        <v>0</v>
      </c>
      <c r="BI143" s="202">
        <f t="shared" si="38"/>
        <v>0</v>
      </c>
      <c r="BJ143" s="23" t="s">
        <v>83</v>
      </c>
      <c r="BK143" s="202">
        <f t="shared" si="39"/>
        <v>0</v>
      </c>
      <c r="BL143" s="23" t="s">
        <v>162</v>
      </c>
      <c r="BM143" s="23" t="s">
        <v>1477</v>
      </c>
    </row>
    <row r="144" spans="2:65" s="10" customFormat="1" ht="29.85" customHeight="1">
      <c r="B144" s="175"/>
      <c r="C144" s="176"/>
      <c r="D144" s="177" t="s">
        <v>74</v>
      </c>
      <c r="E144" s="189" t="s">
        <v>905</v>
      </c>
      <c r="F144" s="189" t="s">
        <v>906</v>
      </c>
      <c r="G144" s="176"/>
      <c r="H144" s="176"/>
      <c r="I144" s="179"/>
      <c r="J144" s="190">
        <f>BK144</f>
        <v>0</v>
      </c>
      <c r="K144" s="176"/>
      <c r="L144" s="181"/>
      <c r="M144" s="182"/>
      <c r="N144" s="183"/>
      <c r="O144" s="183"/>
      <c r="P144" s="184">
        <f>SUM(P145:P146)</f>
        <v>0</v>
      </c>
      <c r="Q144" s="183"/>
      <c r="R144" s="184">
        <f>SUM(R145:R146)</f>
        <v>0</v>
      </c>
      <c r="S144" s="183"/>
      <c r="T144" s="185">
        <f>SUM(T145:T146)</f>
        <v>0</v>
      </c>
      <c r="AR144" s="186" t="s">
        <v>83</v>
      </c>
      <c r="AT144" s="187" t="s">
        <v>74</v>
      </c>
      <c r="AU144" s="187" t="s">
        <v>83</v>
      </c>
      <c r="AY144" s="186" t="s">
        <v>154</v>
      </c>
      <c r="BK144" s="188">
        <f>SUM(BK145:BK146)</f>
        <v>0</v>
      </c>
    </row>
    <row r="145" spans="2:65" s="1" customFormat="1" ht="23.85" customHeight="1">
      <c r="B145" s="40"/>
      <c r="C145" s="191" t="s">
        <v>407</v>
      </c>
      <c r="D145" s="191" t="s">
        <v>157</v>
      </c>
      <c r="E145" s="192" t="s">
        <v>1478</v>
      </c>
      <c r="F145" s="193" t="s">
        <v>1479</v>
      </c>
      <c r="G145" s="194" t="s">
        <v>264</v>
      </c>
      <c r="H145" s="195">
        <v>115</v>
      </c>
      <c r="I145" s="196"/>
      <c r="J145" s="197">
        <f>ROUND(I145*H145,2)</f>
        <v>0</v>
      </c>
      <c r="K145" s="193" t="s">
        <v>1350</v>
      </c>
      <c r="L145" s="60"/>
      <c r="M145" s="198" t="s">
        <v>21</v>
      </c>
      <c r="N145" s="199" t="s">
        <v>46</v>
      </c>
      <c r="O145" s="41"/>
      <c r="P145" s="200">
        <f>O145*H145</f>
        <v>0</v>
      </c>
      <c r="Q145" s="200">
        <v>0</v>
      </c>
      <c r="R145" s="200">
        <f>Q145*H145</f>
        <v>0</v>
      </c>
      <c r="S145" s="200">
        <v>0</v>
      </c>
      <c r="T145" s="201">
        <f>S145*H145</f>
        <v>0</v>
      </c>
      <c r="AR145" s="23" t="s">
        <v>162</v>
      </c>
      <c r="AT145" s="23" t="s">
        <v>157</v>
      </c>
      <c r="AU145" s="23" t="s">
        <v>85</v>
      </c>
      <c r="AY145" s="23" t="s">
        <v>154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23" t="s">
        <v>83</v>
      </c>
      <c r="BK145" s="202">
        <f>ROUND(I145*H145,2)</f>
        <v>0</v>
      </c>
      <c r="BL145" s="23" t="s">
        <v>162</v>
      </c>
      <c r="BM145" s="23" t="s">
        <v>1480</v>
      </c>
    </row>
    <row r="146" spans="2:65" s="1" customFormat="1" ht="35.65" customHeight="1">
      <c r="B146" s="40"/>
      <c r="C146" s="191" t="s">
        <v>413</v>
      </c>
      <c r="D146" s="191" t="s">
        <v>157</v>
      </c>
      <c r="E146" s="192" t="s">
        <v>1481</v>
      </c>
      <c r="F146" s="193" t="s">
        <v>1482</v>
      </c>
      <c r="G146" s="194" t="s">
        <v>264</v>
      </c>
      <c r="H146" s="195">
        <v>2</v>
      </c>
      <c r="I146" s="196"/>
      <c r="J146" s="197">
        <f>ROUND(I146*H146,2)</f>
        <v>0</v>
      </c>
      <c r="K146" s="193" t="s">
        <v>1350</v>
      </c>
      <c r="L146" s="60"/>
      <c r="M146" s="198" t="s">
        <v>21</v>
      </c>
      <c r="N146" s="199" t="s">
        <v>46</v>
      </c>
      <c r="O146" s="41"/>
      <c r="P146" s="200">
        <f>O146*H146</f>
        <v>0</v>
      </c>
      <c r="Q146" s="200">
        <v>0</v>
      </c>
      <c r="R146" s="200">
        <f>Q146*H146</f>
        <v>0</v>
      </c>
      <c r="S146" s="200">
        <v>0</v>
      </c>
      <c r="T146" s="201">
        <f>S146*H146</f>
        <v>0</v>
      </c>
      <c r="AR146" s="23" t="s">
        <v>162</v>
      </c>
      <c r="AT146" s="23" t="s">
        <v>157</v>
      </c>
      <c r="AU146" s="23" t="s">
        <v>85</v>
      </c>
      <c r="AY146" s="23" t="s">
        <v>154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23" t="s">
        <v>83</v>
      </c>
      <c r="BK146" s="202">
        <f>ROUND(I146*H146,2)</f>
        <v>0</v>
      </c>
      <c r="BL146" s="23" t="s">
        <v>162</v>
      </c>
      <c r="BM146" s="23" t="s">
        <v>1483</v>
      </c>
    </row>
    <row r="147" spans="2:65" s="10" customFormat="1" ht="37.5" customHeight="1">
      <c r="B147" s="175"/>
      <c r="C147" s="176"/>
      <c r="D147" s="177" t="s">
        <v>74</v>
      </c>
      <c r="E147" s="178" t="s">
        <v>911</v>
      </c>
      <c r="F147" s="178" t="s">
        <v>912</v>
      </c>
      <c r="G147" s="176"/>
      <c r="H147" s="176"/>
      <c r="I147" s="179"/>
      <c r="J147" s="180">
        <f>BK147</f>
        <v>0</v>
      </c>
      <c r="K147" s="176"/>
      <c r="L147" s="181"/>
      <c r="M147" s="182"/>
      <c r="N147" s="183"/>
      <c r="O147" s="183"/>
      <c r="P147" s="184">
        <f>P148</f>
        <v>0</v>
      </c>
      <c r="Q147" s="183"/>
      <c r="R147" s="184">
        <f>R148</f>
        <v>9.0000000000000011E-3</v>
      </c>
      <c r="S147" s="183"/>
      <c r="T147" s="185">
        <f>T148</f>
        <v>0</v>
      </c>
      <c r="AR147" s="186" t="s">
        <v>85</v>
      </c>
      <c r="AT147" s="187" t="s">
        <v>74</v>
      </c>
      <c r="AU147" s="187" t="s">
        <v>75</v>
      </c>
      <c r="AY147" s="186" t="s">
        <v>154</v>
      </c>
      <c r="BK147" s="188">
        <f>BK148</f>
        <v>0</v>
      </c>
    </row>
    <row r="148" spans="2:65" s="10" customFormat="1" ht="19.899999999999999" customHeight="1">
      <c r="B148" s="175"/>
      <c r="C148" s="176"/>
      <c r="D148" s="177" t="s">
        <v>74</v>
      </c>
      <c r="E148" s="189" t="s">
        <v>1484</v>
      </c>
      <c r="F148" s="189" t="s">
        <v>1485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P149</f>
        <v>0</v>
      </c>
      <c r="Q148" s="183"/>
      <c r="R148" s="184">
        <f>R149</f>
        <v>9.0000000000000011E-3</v>
      </c>
      <c r="S148" s="183"/>
      <c r="T148" s="185">
        <f>T149</f>
        <v>0</v>
      </c>
      <c r="AR148" s="186" t="s">
        <v>85</v>
      </c>
      <c r="AT148" s="187" t="s">
        <v>74</v>
      </c>
      <c r="AU148" s="187" t="s">
        <v>83</v>
      </c>
      <c r="AY148" s="186" t="s">
        <v>154</v>
      </c>
      <c r="BK148" s="188">
        <f>BK149</f>
        <v>0</v>
      </c>
    </row>
    <row r="149" spans="2:65" s="1" customFormat="1" ht="15" customHeight="1">
      <c r="B149" s="40"/>
      <c r="C149" s="191" t="s">
        <v>417</v>
      </c>
      <c r="D149" s="191" t="s">
        <v>157</v>
      </c>
      <c r="E149" s="192" t="s">
        <v>1486</v>
      </c>
      <c r="F149" s="193" t="s">
        <v>1487</v>
      </c>
      <c r="G149" s="194" t="s">
        <v>335</v>
      </c>
      <c r="H149" s="195">
        <v>6</v>
      </c>
      <c r="I149" s="196"/>
      <c r="J149" s="197">
        <f>ROUND(I149*H149,2)</f>
        <v>0</v>
      </c>
      <c r="K149" s="193" t="s">
        <v>161</v>
      </c>
      <c r="L149" s="60"/>
      <c r="M149" s="198" t="s">
        <v>21</v>
      </c>
      <c r="N149" s="246" t="s">
        <v>46</v>
      </c>
      <c r="O149" s="247"/>
      <c r="P149" s="248">
        <f>O149*H149</f>
        <v>0</v>
      </c>
      <c r="Q149" s="248">
        <v>1.5E-3</v>
      </c>
      <c r="R149" s="248">
        <f>Q149*H149</f>
        <v>9.0000000000000011E-3</v>
      </c>
      <c r="S149" s="248">
        <v>0</v>
      </c>
      <c r="T149" s="249">
        <f>S149*H149</f>
        <v>0</v>
      </c>
      <c r="AR149" s="23" t="s">
        <v>241</v>
      </c>
      <c r="AT149" s="23" t="s">
        <v>157</v>
      </c>
      <c r="AU149" s="23" t="s">
        <v>85</v>
      </c>
      <c r="AY149" s="23" t="s">
        <v>154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23" t="s">
        <v>83</v>
      </c>
      <c r="BK149" s="202">
        <f>ROUND(I149*H149,2)</f>
        <v>0</v>
      </c>
      <c r="BL149" s="23" t="s">
        <v>241</v>
      </c>
      <c r="BM149" s="23" t="s">
        <v>1488</v>
      </c>
    </row>
    <row r="150" spans="2:65" s="1" customFormat="1" ht="6.95" customHeight="1">
      <c r="B150" s="55"/>
      <c r="C150" s="56"/>
      <c r="D150" s="56"/>
      <c r="E150" s="56"/>
      <c r="F150" s="56"/>
      <c r="G150" s="56"/>
      <c r="H150" s="56"/>
      <c r="I150" s="138"/>
      <c r="J150" s="56"/>
      <c r="K150" s="56"/>
      <c r="L150" s="60"/>
    </row>
  </sheetData>
  <sheetProtection algorithmName="SHA-512" hashValue="Qx/X4LeVWQApaK+jwkiYT3QEln4u4L2IZF4MSjKTkR2Cmq7fj7KtThKc4eebtxOg1N0r0k2Is5vXk0YwnKOwLA==" saltValue="gGQ7877ZI1d9aXWNY14bruATeacO2r7khBSwN2Bc3M0LOsapxHRfvz0w5Hmz4OxvZmbsE1M8on/YIH5JyuvWoQ==" spinCount="100000" sheet="1" objects="1" scenarios="1" formatColumns="0" formatRows="0" autoFilter="0"/>
  <autoFilter ref="C85:K149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6"/>
  <sheetViews>
    <sheetView showGridLines="0" workbookViewId="0">
      <pane ySplit="1" topLeftCell="A75" activePane="bottomLeft" state="frozen"/>
      <selection pane="bottomLeft"/>
    </sheetView>
  </sheetViews>
  <sheetFormatPr defaultRowHeight="13.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10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93</v>
      </c>
      <c r="G1" s="373" t="s">
        <v>94</v>
      </c>
      <c r="H1" s="373"/>
      <c r="I1" s="114"/>
      <c r="J1" s="113" t="s">
        <v>95</v>
      </c>
      <c r="K1" s="112" t="s">
        <v>96</v>
      </c>
      <c r="L1" s="113" t="s">
        <v>97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AT2" s="23" t="s">
        <v>92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85</v>
      </c>
    </row>
    <row r="4" spans="1:70" ht="36.950000000000003" customHeight="1">
      <c r="B4" s="27"/>
      <c r="C4" s="28"/>
      <c r="D4" s="29" t="s">
        <v>98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5" customHeight="1">
      <c r="B7" s="27"/>
      <c r="C7" s="28"/>
      <c r="D7" s="28"/>
      <c r="E7" s="374" t="str">
        <f>'Rekapitulace stavby'!K6</f>
        <v>Přístavba spojovací chodby k budově SPŠel-it, Dobruška</v>
      </c>
      <c r="F7" s="375"/>
      <c r="G7" s="375"/>
      <c r="H7" s="375"/>
      <c r="I7" s="116"/>
      <c r="J7" s="28"/>
      <c r="K7" s="30"/>
    </row>
    <row r="8" spans="1:70" s="1" customFormat="1" ht="15">
      <c r="B8" s="40"/>
      <c r="C8" s="41"/>
      <c r="D8" s="36" t="s">
        <v>99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6" t="s">
        <v>1489</v>
      </c>
      <c r="F9" s="377"/>
      <c r="G9" s="377"/>
      <c r="H9" s="377"/>
      <c r="I9" s="117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9. 4. 2018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29</v>
      </c>
      <c r="K14" s="44"/>
    </row>
    <row r="15" spans="1:70" s="1" customFormat="1" ht="18" customHeight="1">
      <c r="B15" s="40"/>
      <c r="C15" s="41"/>
      <c r="D15" s="41"/>
      <c r="E15" s="34" t="s">
        <v>30</v>
      </c>
      <c r="F15" s="41"/>
      <c r="G15" s="41"/>
      <c r="H15" s="41"/>
      <c r="I15" s="118" t="s">
        <v>31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32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31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34</v>
      </c>
      <c r="E20" s="41"/>
      <c r="F20" s="41"/>
      <c r="G20" s="41"/>
      <c r="H20" s="41"/>
      <c r="I20" s="118" t="s">
        <v>28</v>
      </c>
      <c r="J20" s="34" t="s">
        <v>35</v>
      </c>
      <c r="K20" s="44"/>
    </row>
    <row r="21" spans="2:11" s="1" customFormat="1" ht="18" customHeight="1">
      <c r="B21" s="40"/>
      <c r="C21" s="41"/>
      <c r="D21" s="41"/>
      <c r="E21" s="34" t="s">
        <v>36</v>
      </c>
      <c r="F21" s="41"/>
      <c r="G21" s="41"/>
      <c r="H21" s="41"/>
      <c r="I21" s="118" t="s">
        <v>31</v>
      </c>
      <c r="J21" s="34" t="s">
        <v>37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39</v>
      </c>
      <c r="E23" s="41"/>
      <c r="F23" s="41"/>
      <c r="G23" s="41"/>
      <c r="H23" s="41"/>
      <c r="I23" s="117"/>
      <c r="J23" s="41"/>
      <c r="K23" s="44"/>
    </row>
    <row r="24" spans="2:11" s="6" customFormat="1" ht="15" customHeight="1">
      <c r="B24" s="120"/>
      <c r="C24" s="121"/>
      <c r="D24" s="121"/>
      <c r="E24" s="365" t="s">
        <v>21</v>
      </c>
      <c r="F24" s="365"/>
      <c r="G24" s="365"/>
      <c r="H24" s="365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41</v>
      </c>
      <c r="E27" s="41"/>
      <c r="F27" s="41"/>
      <c r="G27" s="41"/>
      <c r="H27" s="41"/>
      <c r="I27" s="117"/>
      <c r="J27" s="127">
        <f>ROUND(J77,2)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43</v>
      </c>
      <c r="G29" s="41"/>
      <c r="H29" s="41"/>
      <c r="I29" s="128" t="s">
        <v>42</v>
      </c>
      <c r="J29" s="45" t="s">
        <v>44</v>
      </c>
      <c r="K29" s="44"/>
    </row>
    <row r="30" spans="2:11" s="1" customFormat="1" ht="14.45" customHeight="1">
      <c r="B30" s="40"/>
      <c r="C30" s="41"/>
      <c r="D30" s="48" t="s">
        <v>45</v>
      </c>
      <c r="E30" s="48" t="s">
        <v>46</v>
      </c>
      <c r="F30" s="129">
        <f>ROUND(SUM(BE77:BE85), 2)</f>
        <v>0</v>
      </c>
      <c r="G30" s="41"/>
      <c r="H30" s="41"/>
      <c r="I30" s="130">
        <v>0.21</v>
      </c>
      <c r="J30" s="129">
        <f>ROUND(ROUND((SUM(BE77:BE85)),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47</v>
      </c>
      <c r="F31" s="129">
        <f>ROUND(SUM(BF77:BF85), 2)</f>
        <v>0</v>
      </c>
      <c r="G31" s="41"/>
      <c r="H31" s="41"/>
      <c r="I31" s="130">
        <v>0.15</v>
      </c>
      <c r="J31" s="129">
        <f>ROUND(ROUND((SUM(BF77:BF85)),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48</v>
      </c>
      <c r="F32" s="129">
        <f>ROUND(SUM(BG77:BG85),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49</v>
      </c>
      <c r="F33" s="129">
        <f>ROUND(SUM(BH77:BH85),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50</v>
      </c>
      <c r="F34" s="129">
        <f>ROUND(SUM(BI77:BI85),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51</v>
      </c>
      <c r="E36" s="78"/>
      <c r="F36" s="78"/>
      <c r="G36" s="133" t="s">
        <v>52</v>
      </c>
      <c r="H36" s="134" t="s">
        <v>53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101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5" customHeight="1">
      <c r="B45" s="40"/>
      <c r="C45" s="41"/>
      <c r="D45" s="41"/>
      <c r="E45" s="374" t="str">
        <f>E7</f>
        <v>Přístavba spojovací chodby k budově SPŠel-it, Dobruška</v>
      </c>
      <c r="F45" s="375"/>
      <c r="G45" s="375"/>
      <c r="H45" s="375"/>
      <c r="I45" s="117"/>
      <c r="J45" s="41"/>
      <c r="K45" s="44"/>
    </row>
    <row r="46" spans="2:11" s="1" customFormat="1" ht="14.45" customHeight="1">
      <c r="B46" s="40"/>
      <c r="C46" s="36" t="s">
        <v>99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5.6" customHeight="1">
      <c r="B47" s="40"/>
      <c r="C47" s="41"/>
      <c r="D47" s="41"/>
      <c r="E47" s="376" t="str">
        <f>E9</f>
        <v>03 - Vedlejší a ostatní náklady</v>
      </c>
      <c r="F47" s="377"/>
      <c r="G47" s="377"/>
      <c r="H47" s="377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>Dobruška</v>
      </c>
      <c r="G49" s="41"/>
      <c r="H49" s="41"/>
      <c r="I49" s="118" t="s">
        <v>25</v>
      </c>
      <c r="J49" s="119" t="str">
        <f>IF(J12="","",J12)</f>
        <v>9. 4. 2018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Královehradecký kraj,Pivovarské nám.1245/2,Hr.Král</v>
      </c>
      <c r="G51" s="41"/>
      <c r="H51" s="41"/>
      <c r="I51" s="118" t="s">
        <v>34</v>
      </c>
      <c r="J51" s="365" t="str">
        <f>E21</f>
        <v>Atelier Tsunami, s.r.o., Palachova 1742, Náchod</v>
      </c>
      <c r="K51" s="44"/>
    </row>
    <row r="52" spans="2:47" s="1" customFormat="1" ht="14.45" customHeight="1">
      <c r="B52" s="40"/>
      <c r="C52" s="36" t="s">
        <v>32</v>
      </c>
      <c r="D52" s="41"/>
      <c r="E52" s="41"/>
      <c r="F52" s="34" t="str">
        <f>IF(E18="","",E18)</f>
        <v/>
      </c>
      <c r="G52" s="41"/>
      <c r="H52" s="41"/>
      <c r="I52" s="117"/>
      <c r="J52" s="36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102</v>
      </c>
      <c r="D54" s="131"/>
      <c r="E54" s="131"/>
      <c r="F54" s="131"/>
      <c r="G54" s="131"/>
      <c r="H54" s="131"/>
      <c r="I54" s="144"/>
      <c r="J54" s="145" t="s">
        <v>103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104</v>
      </c>
      <c r="D56" s="41"/>
      <c r="E56" s="41"/>
      <c r="F56" s="41"/>
      <c r="G56" s="41"/>
      <c r="H56" s="41"/>
      <c r="I56" s="117"/>
      <c r="J56" s="127">
        <f>J77</f>
        <v>0</v>
      </c>
      <c r="K56" s="44"/>
      <c r="AU56" s="23" t="s">
        <v>105</v>
      </c>
    </row>
    <row r="57" spans="2:47" s="7" customFormat="1" ht="24.95" customHeight="1">
      <c r="B57" s="148"/>
      <c r="C57" s="149"/>
      <c r="D57" s="150" t="s">
        <v>1490</v>
      </c>
      <c r="E57" s="151"/>
      <c r="F57" s="151"/>
      <c r="G57" s="151"/>
      <c r="H57" s="151"/>
      <c r="I57" s="152"/>
      <c r="J57" s="153">
        <f>J78</f>
        <v>0</v>
      </c>
      <c r="K57" s="154"/>
    </row>
    <row r="58" spans="2:47" s="1" customFormat="1" ht="21.75" customHeight="1">
      <c r="B58" s="40"/>
      <c r="C58" s="41"/>
      <c r="D58" s="41"/>
      <c r="E58" s="41"/>
      <c r="F58" s="41"/>
      <c r="G58" s="41"/>
      <c r="H58" s="41"/>
      <c r="I58" s="117"/>
      <c r="J58" s="41"/>
      <c r="K58" s="44"/>
    </row>
    <row r="59" spans="2:47" s="1" customFormat="1" ht="6.95" customHeight="1">
      <c r="B59" s="55"/>
      <c r="C59" s="56"/>
      <c r="D59" s="56"/>
      <c r="E59" s="56"/>
      <c r="F59" s="56"/>
      <c r="G59" s="56"/>
      <c r="H59" s="56"/>
      <c r="I59" s="138"/>
      <c r="J59" s="56"/>
      <c r="K59" s="57"/>
    </row>
    <row r="63" spans="2:47" s="1" customFormat="1" ht="6.95" customHeight="1">
      <c r="B63" s="58"/>
      <c r="C63" s="59"/>
      <c r="D63" s="59"/>
      <c r="E63" s="59"/>
      <c r="F63" s="59"/>
      <c r="G63" s="59"/>
      <c r="H63" s="59"/>
      <c r="I63" s="141"/>
      <c r="J63" s="59"/>
      <c r="K63" s="59"/>
      <c r="L63" s="60"/>
    </row>
    <row r="64" spans="2:47" s="1" customFormat="1" ht="36.950000000000003" customHeight="1">
      <c r="B64" s="40"/>
      <c r="C64" s="61" t="s">
        <v>138</v>
      </c>
      <c r="D64" s="62"/>
      <c r="E64" s="62"/>
      <c r="F64" s="62"/>
      <c r="G64" s="62"/>
      <c r="H64" s="62"/>
      <c r="I64" s="162"/>
      <c r="J64" s="62"/>
      <c r="K64" s="62"/>
      <c r="L64" s="60"/>
    </row>
    <row r="65" spans="2:65" s="1" customFormat="1" ht="6.95" customHeight="1">
      <c r="B65" s="40"/>
      <c r="C65" s="62"/>
      <c r="D65" s="62"/>
      <c r="E65" s="62"/>
      <c r="F65" s="62"/>
      <c r="G65" s="62"/>
      <c r="H65" s="62"/>
      <c r="I65" s="162"/>
      <c r="J65" s="62"/>
      <c r="K65" s="62"/>
      <c r="L65" s="60"/>
    </row>
    <row r="66" spans="2:65" s="1" customFormat="1" ht="14.45" customHeight="1">
      <c r="B66" s="40"/>
      <c r="C66" s="64" t="s">
        <v>18</v>
      </c>
      <c r="D66" s="62"/>
      <c r="E66" s="62"/>
      <c r="F66" s="62"/>
      <c r="G66" s="62"/>
      <c r="H66" s="62"/>
      <c r="I66" s="162"/>
      <c r="J66" s="62"/>
      <c r="K66" s="62"/>
      <c r="L66" s="60"/>
    </row>
    <row r="67" spans="2:65" s="1" customFormat="1" ht="15" customHeight="1">
      <c r="B67" s="40"/>
      <c r="C67" s="62"/>
      <c r="D67" s="62"/>
      <c r="E67" s="370" t="str">
        <f>E7</f>
        <v>Přístavba spojovací chodby k budově SPŠel-it, Dobruška</v>
      </c>
      <c r="F67" s="371"/>
      <c r="G67" s="371"/>
      <c r="H67" s="371"/>
      <c r="I67" s="162"/>
      <c r="J67" s="62"/>
      <c r="K67" s="62"/>
      <c r="L67" s="60"/>
    </row>
    <row r="68" spans="2:65" s="1" customFormat="1" ht="14.45" customHeight="1">
      <c r="B68" s="40"/>
      <c r="C68" s="64" t="s">
        <v>99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65" s="1" customFormat="1" ht="15.6" customHeight="1">
      <c r="B69" s="40"/>
      <c r="C69" s="62"/>
      <c r="D69" s="62"/>
      <c r="E69" s="337" t="str">
        <f>E9</f>
        <v>03 - Vedlejší a ostatní náklady</v>
      </c>
      <c r="F69" s="372"/>
      <c r="G69" s="372"/>
      <c r="H69" s="372"/>
      <c r="I69" s="162"/>
      <c r="J69" s="62"/>
      <c r="K69" s="62"/>
      <c r="L69" s="60"/>
    </row>
    <row r="70" spans="2:65" s="1" customFormat="1" ht="6.95" customHeight="1">
      <c r="B70" s="40"/>
      <c r="C70" s="62"/>
      <c r="D70" s="62"/>
      <c r="E70" s="62"/>
      <c r="F70" s="62"/>
      <c r="G70" s="62"/>
      <c r="H70" s="62"/>
      <c r="I70" s="162"/>
      <c r="J70" s="62"/>
      <c r="K70" s="62"/>
      <c r="L70" s="60"/>
    </row>
    <row r="71" spans="2:65" s="1" customFormat="1" ht="18" customHeight="1">
      <c r="B71" s="40"/>
      <c r="C71" s="64" t="s">
        <v>23</v>
      </c>
      <c r="D71" s="62"/>
      <c r="E71" s="62"/>
      <c r="F71" s="163" t="str">
        <f>F12</f>
        <v>Dobruška</v>
      </c>
      <c r="G71" s="62"/>
      <c r="H71" s="62"/>
      <c r="I71" s="164" t="s">
        <v>25</v>
      </c>
      <c r="J71" s="72" t="str">
        <f>IF(J12="","",J12)</f>
        <v>9. 4. 2018</v>
      </c>
      <c r="K71" s="62"/>
      <c r="L71" s="60"/>
    </row>
    <row r="72" spans="2:65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65" s="1" customFormat="1" ht="15">
      <c r="B73" s="40"/>
      <c r="C73" s="64" t="s">
        <v>27</v>
      </c>
      <c r="D73" s="62"/>
      <c r="E73" s="62"/>
      <c r="F73" s="163" t="str">
        <f>E15</f>
        <v>Královehradecký kraj,Pivovarské nám.1245/2,Hr.Král</v>
      </c>
      <c r="G73" s="62"/>
      <c r="H73" s="62"/>
      <c r="I73" s="164" t="s">
        <v>34</v>
      </c>
      <c r="J73" s="163" t="str">
        <f>E21</f>
        <v>Atelier Tsunami, s.r.o., Palachova 1742, Náchod</v>
      </c>
      <c r="K73" s="62"/>
      <c r="L73" s="60"/>
    </row>
    <row r="74" spans="2:65" s="1" customFormat="1" ht="14.45" customHeight="1">
      <c r="B74" s="40"/>
      <c r="C74" s="64" t="s">
        <v>32</v>
      </c>
      <c r="D74" s="62"/>
      <c r="E74" s="62"/>
      <c r="F74" s="163" t="str">
        <f>IF(E18="","",E18)</f>
        <v/>
      </c>
      <c r="G74" s="62"/>
      <c r="H74" s="62"/>
      <c r="I74" s="162"/>
      <c r="J74" s="62"/>
      <c r="K74" s="62"/>
      <c r="L74" s="60"/>
    </row>
    <row r="75" spans="2:65" s="1" customFormat="1" ht="10.35" customHeight="1">
      <c r="B75" s="40"/>
      <c r="C75" s="62"/>
      <c r="D75" s="62"/>
      <c r="E75" s="62"/>
      <c r="F75" s="62"/>
      <c r="G75" s="62"/>
      <c r="H75" s="62"/>
      <c r="I75" s="162"/>
      <c r="J75" s="62"/>
      <c r="K75" s="62"/>
      <c r="L75" s="60"/>
    </row>
    <row r="76" spans="2:65" s="9" customFormat="1" ht="29.25" customHeight="1">
      <c r="B76" s="165"/>
      <c r="C76" s="166" t="s">
        <v>139</v>
      </c>
      <c r="D76" s="167" t="s">
        <v>60</v>
      </c>
      <c r="E76" s="167" t="s">
        <v>56</v>
      </c>
      <c r="F76" s="167" t="s">
        <v>140</v>
      </c>
      <c r="G76" s="167" t="s">
        <v>141</v>
      </c>
      <c r="H76" s="167" t="s">
        <v>142</v>
      </c>
      <c r="I76" s="168" t="s">
        <v>143</v>
      </c>
      <c r="J76" s="167" t="s">
        <v>103</v>
      </c>
      <c r="K76" s="169" t="s">
        <v>144</v>
      </c>
      <c r="L76" s="170"/>
      <c r="M76" s="80" t="s">
        <v>145</v>
      </c>
      <c r="N76" s="81" t="s">
        <v>45</v>
      </c>
      <c r="O76" s="81" t="s">
        <v>146</v>
      </c>
      <c r="P76" s="81" t="s">
        <v>147</v>
      </c>
      <c r="Q76" s="81" t="s">
        <v>148</v>
      </c>
      <c r="R76" s="81" t="s">
        <v>149</v>
      </c>
      <c r="S76" s="81" t="s">
        <v>150</v>
      </c>
      <c r="T76" s="82" t="s">
        <v>151</v>
      </c>
    </row>
    <row r="77" spans="2:65" s="1" customFormat="1" ht="29.25" customHeight="1">
      <c r="B77" s="40"/>
      <c r="C77" s="86" t="s">
        <v>104</v>
      </c>
      <c r="D77" s="62"/>
      <c r="E77" s="62"/>
      <c r="F77" s="62"/>
      <c r="G77" s="62"/>
      <c r="H77" s="62"/>
      <c r="I77" s="162"/>
      <c r="J77" s="171">
        <f>BK77</f>
        <v>0</v>
      </c>
      <c r="K77" s="62"/>
      <c r="L77" s="60"/>
      <c r="M77" s="83"/>
      <c r="N77" s="84"/>
      <c r="O77" s="84"/>
      <c r="P77" s="172">
        <f>P78</f>
        <v>0</v>
      </c>
      <c r="Q77" s="84"/>
      <c r="R77" s="172">
        <f>R78</f>
        <v>0</v>
      </c>
      <c r="S77" s="84"/>
      <c r="T77" s="173">
        <f>T78</f>
        <v>0</v>
      </c>
      <c r="AT77" s="23" t="s">
        <v>74</v>
      </c>
      <c r="AU77" s="23" t="s">
        <v>105</v>
      </c>
      <c r="BK77" s="174">
        <f>BK78</f>
        <v>0</v>
      </c>
    </row>
    <row r="78" spans="2:65" s="10" customFormat="1" ht="37.5" customHeight="1">
      <c r="B78" s="175"/>
      <c r="C78" s="176"/>
      <c r="D78" s="177" t="s">
        <v>74</v>
      </c>
      <c r="E78" s="178" t="s">
        <v>1491</v>
      </c>
      <c r="F78" s="178" t="s">
        <v>1492</v>
      </c>
      <c r="G78" s="176"/>
      <c r="H78" s="176"/>
      <c r="I78" s="179"/>
      <c r="J78" s="180">
        <f>BK78</f>
        <v>0</v>
      </c>
      <c r="K78" s="176"/>
      <c r="L78" s="181"/>
      <c r="M78" s="182"/>
      <c r="N78" s="183"/>
      <c r="O78" s="183"/>
      <c r="P78" s="184">
        <f>SUM(P79:P85)</f>
        <v>0</v>
      </c>
      <c r="Q78" s="183"/>
      <c r="R78" s="184">
        <f>SUM(R79:R85)</f>
        <v>0</v>
      </c>
      <c r="S78" s="183"/>
      <c r="T78" s="185">
        <f>SUM(T79:T85)</f>
        <v>0</v>
      </c>
      <c r="AR78" s="186" t="s">
        <v>180</v>
      </c>
      <c r="AT78" s="187" t="s">
        <v>74</v>
      </c>
      <c r="AU78" s="187" t="s">
        <v>75</v>
      </c>
      <c r="AY78" s="186" t="s">
        <v>154</v>
      </c>
      <c r="BK78" s="188">
        <f>SUM(BK79:BK85)</f>
        <v>0</v>
      </c>
    </row>
    <row r="79" spans="2:65" s="1" customFormat="1" ht="59.45" customHeight="1">
      <c r="B79" s="40"/>
      <c r="C79" s="191" t="s">
        <v>83</v>
      </c>
      <c r="D79" s="191" t="s">
        <v>157</v>
      </c>
      <c r="E79" s="192" t="s">
        <v>1493</v>
      </c>
      <c r="F79" s="193" t="s">
        <v>1494</v>
      </c>
      <c r="G79" s="194" t="s">
        <v>672</v>
      </c>
      <c r="H79" s="195">
        <v>1</v>
      </c>
      <c r="I79" s="196"/>
      <c r="J79" s="197">
        <f t="shared" ref="J79:J85" si="0">ROUND(I79*H79,2)</f>
        <v>0</v>
      </c>
      <c r="K79" s="193" t="s">
        <v>21</v>
      </c>
      <c r="L79" s="60"/>
      <c r="M79" s="198" t="s">
        <v>21</v>
      </c>
      <c r="N79" s="199" t="s">
        <v>46</v>
      </c>
      <c r="O79" s="41"/>
      <c r="P79" s="200">
        <f t="shared" ref="P79:P85" si="1">O79*H79</f>
        <v>0</v>
      </c>
      <c r="Q79" s="200">
        <v>0</v>
      </c>
      <c r="R79" s="200">
        <f t="shared" ref="R79:R85" si="2">Q79*H79</f>
        <v>0</v>
      </c>
      <c r="S79" s="200">
        <v>0</v>
      </c>
      <c r="T79" s="201">
        <f t="shared" ref="T79:T85" si="3">S79*H79</f>
        <v>0</v>
      </c>
      <c r="AR79" s="23" t="s">
        <v>1495</v>
      </c>
      <c r="AT79" s="23" t="s">
        <v>157</v>
      </c>
      <c r="AU79" s="23" t="s">
        <v>83</v>
      </c>
      <c r="AY79" s="23" t="s">
        <v>154</v>
      </c>
      <c r="BE79" s="202">
        <f t="shared" ref="BE79:BE85" si="4">IF(N79="základní",J79,0)</f>
        <v>0</v>
      </c>
      <c r="BF79" s="202">
        <f t="shared" ref="BF79:BF85" si="5">IF(N79="snížená",J79,0)</f>
        <v>0</v>
      </c>
      <c r="BG79" s="202">
        <f t="shared" ref="BG79:BG85" si="6">IF(N79="zákl. přenesená",J79,0)</f>
        <v>0</v>
      </c>
      <c r="BH79" s="202">
        <f t="shared" ref="BH79:BH85" si="7">IF(N79="sníž. přenesená",J79,0)</f>
        <v>0</v>
      </c>
      <c r="BI79" s="202">
        <f t="shared" ref="BI79:BI85" si="8">IF(N79="nulová",J79,0)</f>
        <v>0</v>
      </c>
      <c r="BJ79" s="23" t="s">
        <v>83</v>
      </c>
      <c r="BK79" s="202">
        <f t="shared" ref="BK79:BK85" si="9">ROUND(I79*H79,2)</f>
        <v>0</v>
      </c>
      <c r="BL79" s="23" t="s">
        <v>1495</v>
      </c>
      <c r="BM79" s="23" t="s">
        <v>1496</v>
      </c>
    </row>
    <row r="80" spans="2:65" s="1" customFormat="1" ht="59.45" customHeight="1">
      <c r="B80" s="40"/>
      <c r="C80" s="191" t="s">
        <v>85</v>
      </c>
      <c r="D80" s="191" t="s">
        <v>157</v>
      </c>
      <c r="E80" s="192" t="s">
        <v>1497</v>
      </c>
      <c r="F80" s="193" t="s">
        <v>1498</v>
      </c>
      <c r="G80" s="194" t="s">
        <v>672</v>
      </c>
      <c r="H80" s="195">
        <v>1</v>
      </c>
      <c r="I80" s="196"/>
      <c r="J80" s="197">
        <f t="shared" si="0"/>
        <v>0</v>
      </c>
      <c r="K80" s="193" t="s">
        <v>21</v>
      </c>
      <c r="L80" s="60"/>
      <c r="M80" s="198" t="s">
        <v>21</v>
      </c>
      <c r="N80" s="199" t="s">
        <v>46</v>
      </c>
      <c r="O80" s="41"/>
      <c r="P80" s="200">
        <f t="shared" si="1"/>
        <v>0</v>
      </c>
      <c r="Q80" s="200">
        <v>0</v>
      </c>
      <c r="R80" s="200">
        <f t="shared" si="2"/>
        <v>0</v>
      </c>
      <c r="S80" s="200">
        <v>0</v>
      </c>
      <c r="T80" s="201">
        <f t="shared" si="3"/>
        <v>0</v>
      </c>
      <c r="AR80" s="23" t="s">
        <v>1495</v>
      </c>
      <c r="AT80" s="23" t="s">
        <v>157</v>
      </c>
      <c r="AU80" s="23" t="s">
        <v>83</v>
      </c>
      <c r="AY80" s="23" t="s">
        <v>154</v>
      </c>
      <c r="BE80" s="202">
        <f t="shared" si="4"/>
        <v>0</v>
      </c>
      <c r="BF80" s="202">
        <f t="shared" si="5"/>
        <v>0</v>
      </c>
      <c r="BG80" s="202">
        <f t="shared" si="6"/>
        <v>0</v>
      </c>
      <c r="BH80" s="202">
        <f t="shared" si="7"/>
        <v>0</v>
      </c>
      <c r="BI80" s="202">
        <f t="shared" si="8"/>
        <v>0</v>
      </c>
      <c r="BJ80" s="23" t="s">
        <v>83</v>
      </c>
      <c r="BK80" s="202">
        <f t="shared" si="9"/>
        <v>0</v>
      </c>
      <c r="BL80" s="23" t="s">
        <v>1495</v>
      </c>
      <c r="BM80" s="23" t="s">
        <v>1499</v>
      </c>
    </row>
    <row r="81" spans="2:65" s="1" customFormat="1" ht="15" customHeight="1">
      <c r="B81" s="40"/>
      <c r="C81" s="191" t="s">
        <v>171</v>
      </c>
      <c r="D81" s="191" t="s">
        <v>157</v>
      </c>
      <c r="E81" s="192" t="s">
        <v>1500</v>
      </c>
      <c r="F81" s="193" t="s">
        <v>1501</v>
      </c>
      <c r="G81" s="194" t="s">
        <v>672</v>
      </c>
      <c r="H81" s="195">
        <v>1</v>
      </c>
      <c r="I81" s="196"/>
      <c r="J81" s="197">
        <f t="shared" si="0"/>
        <v>0</v>
      </c>
      <c r="K81" s="193" t="s">
        <v>1502</v>
      </c>
      <c r="L81" s="60"/>
      <c r="M81" s="198" t="s">
        <v>21</v>
      </c>
      <c r="N81" s="199" t="s">
        <v>46</v>
      </c>
      <c r="O81" s="41"/>
      <c r="P81" s="200">
        <f t="shared" si="1"/>
        <v>0</v>
      </c>
      <c r="Q81" s="200">
        <v>0</v>
      </c>
      <c r="R81" s="200">
        <f t="shared" si="2"/>
        <v>0</v>
      </c>
      <c r="S81" s="200">
        <v>0</v>
      </c>
      <c r="T81" s="201">
        <f t="shared" si="3"/>
        <v>0</v>
      </c>
      <c r="AR81" s="23" t="s">
        <v>1495</v>
      </c>
      <c r="AT81" s="23" t="s">
        <v>157</v>
      </c>
      <c r="AU81" s="23" t="s">
        <v>83</v>
      </c>
      <c r="AY81" s="23" t="s">
        <v>154</v>
      </c>
      <c r="BE81" s="202">
        <f t="shared" si="4"/>
        <v>0</v>
      </c>
      <c r="BF81" s="202">
        <f t="shared" si="5"/>
        <v>0</v>
      </c>
      <c r="BG81" s="202">
        <f t="shared" si="6"/>
        <v>0</v>
      </c>
      <c r="BH81" s="202">
        <f t="shared" si="7"/>
        <v>0</v>
      </c>
      <c r="BI81" s="202">
        <f t="shared" si="8"/>
        <v>0</v>
      </c>
      <c r="BJ81" s="23" t="s">
        <v>83</v>
      </c>
      <c r="BK81" s="202">
        <f t="shared" si="9"/>
        <v>0</v>
      </c>
      <c r="BL81" s="23" t="s">
        <v>1495</v>
      </c>
      <c r="BM81" s="23" t="s">
        <v>1503</v>
      </c>
    </row>
    <row r="82" spans="2:65" s="1" customFormat="1" ht="166.5" customHeight="1">
      <c r="B82" s="40"/>
      <c r="C82" s="191" t="s">
        <v>162</v>
      </c>
      <c r="D82" s="191" t="s">
        <v>157</v>
      </c>
      <c r="E82" s="192" t="s">
        <v>1504</v>
      </c>
      <c r="F82" s="193" t="s">
        <v>1505</v>
      </c>
      <c r="G82" s="194" t="s">
        <v>672</v>
      </c>
      <c r="H82" s="195">
        <v>1</v>
      </c>
      <c r="I82" s="196"/>
      <c r="J82" s="197">
        <f t="shared" si="0"/>
        <v>0</v>
      </c>
      <c r="K82" s="193" t="s">
        <v>21</v>
      </c>
      <c r="L82" s="60"/>
      <c r="M82" s="198" t="s">
        <v>21</v>
      </c>
      <c r="N82" s="199" t="s">
        <v>46</v>
      </c>
      <c r="O82" s="41"/>
      <c r="P82" s="200">
        <f t="shared" si="1"/>
        <v>0</v>
      </c>
      <c r="Q82" s="200">
        <v>0</v>
      </c>
      <c r="R82" s="200">
        <f t="shared" si="2"/>
        <v>0</v>
      </c>
      <c r="S82" s="200">
        <v>0</v>
      </c>
      <c r="T82" s="201">
        <f t="shared" si="3"/>
        <v>0</v>
      </c>
      <c r="AR82" s="23" t="s">
        <v>1495</v>
      </c>
      <c r="AT82" s="23" t="s">
        <v>157</v>
      </c>
      <c r="AU82" s="23" t="s">
        <v>83</v>
      </c>
      <c r="AY82" s="23" t="s">
        <v>154</v>
      </c>
      <c r="BE82" s="202">
        <f t="shared" si="4"/>
        <v>0</v>
      </c>
      <c r="BF82" s="202">
        <f t="shared" si="5"/>
        <v>0</v>
      </c>
      <c r="BG82" s="202">
        <f t="shared" si="6"/>
        <v>0</v>
      </c>
      <c r="BH82" s="202">
        <f t="shared" si="7"/>
        <v>0</v>
      </c>
      <c r="BI82" s="202">
        <f t="shared" si="8"/>
        <v>0</v>
      </c>
      <c r="BJ82" s="23" t="s">
        <v>83</v>
      </c>
      <c r="BK82" s="202">
        <f t="shared" si="9"/>
        <v>0</v>
      </c>
      <c r="BL82" s="23" t="s">
        <v>1495</v>
      </c>
      <c r="BM82" s="23" t="s">
        <v>1506</v>
      </c>
    </row>
    <row r="83" spans="2:65" s="1" customFormat="1" ht="95.25" customHeight="1">
      <c r="B83" s="40"/>
      <c r="C83" s="191" t="s">
        <v>180</v>
      </c>
      <c r="D83" s="191" t="s">
        <v>157</v>
      </c>
      <c r="E83" s="192" t="s">
        <v>1507</v>
      </c>
      <c r="F83" s="193" t="s">
        <v>1508</v>
      </c>
      <c r="G83" s="194" t="s">
        <v>672</v>
      </c>
      <c r="H83" s="195">
        <v>1</v>
      </c>
      <c r="I83" s="196"/>
      <c r="J83" s="197">
        <f t="shared" si="0"/>
        <v>0</v>
      </c>
      <c r="K83" s="193" t="s">
        <v>21</v>
      </c>
      <c r="L83" s="60"/>
      <c r="M83" s="198" t="s">
        <v>21</v>
      </c>
      <c r="N83" s="199" t="s">
        <v>46</v>
      </c>
      <c r="O83" s="41"/>
      <c r="P83" s="200">
        <f t="shared" si="1"/>
        <v>0</v>
      </c>
      <c r="Q83" s="200">
        <v>0</v>
      </c>
      <c r="R83" s="200">
        <f t="shared" si="2"/>
        <v>0</v>
      </c>
      <c r="S83" s="200">
        <v>0</v>
      </c>
      <c r="T83" s="201">
        <f t="shared" si="3"/>
        <v>0</v>
      </c>
      <c r="AR83" s="23" t="s">
        <v>1495</v>
      </c>
      <c r="AT83" s="23" t="s">
        <v>157</v>
      </c>
      <c r="AU83" s="23" t="s">
        <v>83</v>
      </c>
      <c r="AY83" s="23" t="s">
        <v>154</v>
      </c>
      <c r="BE83" s="202">
        <f t="shared" si="4"/>
        <v>0</v>
      </c>
      <c r="BF83" s="202">
        <f t="shared" si="5"/>
        <v>0</v>
      </c>
      <c r="BG83" s="202">
        <f t="shared" si="6"/>
        <v>0</v>
      </c>
      <c r="BH83" s="202">
        <f t="shared" si="7"/>
        <v>0</v>
      </c>
      <c r="BI83" s="202">
        <f t="shared" si="8"/>
        <v>0</v>
      </c>
      <c r="BJ83" s="23" t="s">
        <v>83</v>
      </c>
      <c r="BK83" s="202">
        <f t="shared" si="9"/>
        <v>0</v>
      </c>
      <c r="BL83" s="23" t="s">
        <v>1495</v>
      </c>
      <c r="BM83" s="23" t="s">
        <v>1509</v>
      </c>
    </row>
    <row r="84" spans="2:65" s="1" customFormat="1" ht="23.85" customHeight="1">
      <c r="B84" s="40"/>
      <c r="C84" s="191" t="s">
        <v>185</v>
      </c>
      <c r="D84" s="191" t="s">
        <v>157</v>
      </c>
      <c r="E84" s="192" t="s">
        <v>1510</v>
      </c>
      <c r="F84" s="193" t="s">
        <v>1511</v>
      </c>
      <c r="G84" s="194" t="s">
        <v>672</v>
      </c>
      <c r="H84" s="195">
        <v>1</v>
      </c>
      <c r="I84" s="196"/>
      <c r="J84" s="197">
        <f t="shared" si="0"/>
        <v>0</v>
      </c>
      <c r="K84" s="193" t="s">
        <v>21</v>
      </c>
      <c r="L84" s="60"/>
      <c r="M84" s="198" t="s">
        <v>21</v>
      </c>
      <c r="N84" s="199" t="s">
        <v>46</v>
      </c>
      <c r="O84" s="41"/>
      <c r="P84" s="200">
        <f t="shared" si="1"/>
        <v>0</v>
      </c>
      <c r="Q84" s="200">
        <v>0</v>
      </c>
      <c r="R84" s="200">
        <f t="shared" si="2"/>
        <v>0</v>
      </c>
      <c r="S84" s="200">
        <v>0</v>
      </c>
      <c r="T84" s="201">
        <f t="shared" si="3"/>
        <v>0</v>
      </c>
      <c r="AR84" s="23" t="s">
        <v>1495</v>
      </c>
      <c r="AT84" s="23" t="s">
        <v>157</v>
      </c>
      <c r="AU84" s="23" t="s">
        <v>83</v>
      </c>
      <c r="AY84" s="23" t="s">
        <v>154</v>
      </c>
      <c r="BE84" s="202">
        <f t="shared" si="4"/>
        <v>0</v>
      </c>
      <c r="BF84" s="202">
        <f t="shared" si="5"/>
        <v>0</v>
      </c>
      <c r="BG84" s="202">
        <f t="shared" si="6"/>
        <v>0</v>
      </c>
      <c r="BH84" s="202">
        <f t="shared" si="7"/>
        <v>0</v>
      </c>
      <c r="BI84" s="202">
        <f t="shared" si="8"/>
        <v>0</v>
      </c>
      <c r="BJ84" s="23" t="s">
        <v>83</v>
      </c>
      <c r="BK84" s="202">
        <f t="shared" si="9"/>
        <v>0</v>
      </c>
      <c r="BL84" s="23" t="s">
        <v>1495</v>
      </c>
      <c r="BM84" s="23" t="s">
        <v>1512</v>
      </c>
    </row>
    <row r="85" spans="2:65" s="1" customFormat="1" ht="35.65" customHeight="1">
      <c r="B85" s="40"/>
      <c r="C85" s="191" t="s">
        <v>189</v>
      </c>
      <c r="D85" s="191" t="s">
        <v>157</v>
      </c>
      <c r="E85" s="192" t="s">
        <v>1513</v>
      </c>
      <c r="F85" s="193" t="s">
        <v>1514</v>
      </c>
      <c r="G85" s="194" t="s">
        <v>672</v>
      </c>
      <c r="H85" s="195">
        <v>1</v>
      </c>
      <c r="I85" s="196"/>
      <c r="J85" s="197">
        <f t="shared" si="0"/>
        <v>0</v>
      </c>
      <c r="K85" s="193" t="s">
        <v>21</v>
      </c>
      <c r="L85" s="60"/>
      <c r="M85" s="198" t="s">
        <v>21</v>
      </c>
      <c r="N85" s="246" t="s">
        <v>46</v>
      </c>
      <c r="O85" s="247"/>
      <c r="P85" s="248">
        <f t="shared" si="1"/>
        <v>0</v>
      </c>
      <c r="Q85" s="248">
        <v>0</v>
      </c>
      <c r="R85" s="248">
        <f t="shared" si="2"/>
        <v>0</v>
      </c>
      <c r="S85" s="248">
        <v>0</v>
      </c>
      <c r="T85" s="249">
        <f t="shared" si="3"/>
        <v>0</v>
      </c>
      <c r="AR85" s="23" t="s">
        <v>1495</v>
      </c>
      <c r="AT85" s="23" t="s">
        <v>157</v>
      </c>
      <c r="AU85" s="23" t="s">
        <v>83</v>
      </c>
      <c r="AY85" s="23" t="s">
        <v>154</v>
      </c>
      <c r="BE85" s="202">
        <f t="shared" si="4"/>
        <v>0</v>
      </c>
      <c r="BF85" s="202">
        <f t="shared" si="5"/>
        <v>0</v>
      </c>
      <c r="BG85" s="202">
        <f t="shared" si="6"/>
        <v>0</v>
      </c>
      <c r="BH85" s="202">
        <f t="shared" si="7"/>
        <v>0</v>
      </c>
      <c r="BI85" s="202">
        <f t="shared" si="8"/>
        <v>0</v>
      </c>
      <c r="BJ85" s="23" t="s">
        <v>83</v>
      </c>
      <c r="BK85" s="202">
        <f t="shared" si="9"/>
        <v>0</v>
      </c>
      <c r="BL85" s="23" t="s">
        <v>1495</v>
      </c>
      <c r="BM85" s="23" t="s">
        <v>1515</v>
      </c>
    </row>
    <row r="86" spans="2:65" s="1" customFormat="1" ht="6.95" customHeight="1">
      <c r="B86" s="55"/>
      <c r="C86" s="56"/>
      <c r="D86" s="56"/>
      <c r="E86" s="56"/>
      <c r="F86" s="56"/>
      <c r="G86" s="56"/>
      <c r="H86" s="56"/>
      <c r="I86" s="138"/>
      <c r="J86" s="56"/>
      <c r="K86" s="56"/>
      <c r="L86" s="60"/>
    </row>
  </sheetData>
  <sheetProtection algorithmName="SHA-512" hashValue="kjyjvSYZjXMQ0oa4wNsKk1gzpVSl6Gfuei636e/ybQJPB+Zmrr5BCuz5bUzNAUFEA8UeNsXYk8wshAWPzeatog==" saltValue="vYqH6NQTR5wKMTFLSxPp3GZlhNnyR4LFQ00rFIwP69l8bY0Zad3KAyLWuA4zdlkZS6bRQy0h4wJDIUKVUKeg4Q==" spinCount="100000" sheet="1" objects="1" scenarios="1" formatColumns="0" formatRows="0" autoFilter="0"/>
  <autoFilter ref="C76:K85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0" customWidth="1"/>
    <col min="2" max="2" width="1.6640625" style="250" customWidth="1"/>
    <col min="3" max="4" width="5" style="250" customWidth="1"/>
    <col min="5" max="5" width="11.6640625" style="250" customWidth="1"/>
    <col min="6" max="6" width="9.1640625" style="250" customWidth="1"/>
    <col min="7" max="7" width="5" style="250" customWidth="1"/>
    <col min="8" max="8" width="77.83203125" style="250" customWidth="1"/>
    <col min="9" max="10" width="20" style="250" customWidth="1"/>
    <col min="11" max="11" width="1.6640625" style="250" customWidth="1"/>
  </cols>
  <sheetData>
    <row r="1" spans="2:11" ht="37.700000000000003" customHeight="1"/>
    <row r="2" spans="2:11" ht="7.5" customHeight="1">
      <c r="B2" s="251"/>
      <c r="C2" s="252"/>
      <c r="D2" s="252"/>
      <c r="E2" s="252"/>
      <c r="F2" s="252"/>
      <c r="G2" s="252"/>
      <c r="H2" s="252"/>
      <c r="I2" s="252"/>
      <c r="J2" s="252"/>
      <c r="K2" s="253"/>
    </row>
    <row r="3" spans="2:11" s="14" customFormat="1" ht="45.2" customHeight="1">
      <c r="B3" s="254"/>
      <c r="C3" s="379" t="s">
        <v>1516</v>
      </c>
      <c r="D3" s="379"/>
      <c r="E3" s="379"/>
      <c r="F3" s="379"/>
      <c r="G3" s="379"/>
      <c r="H3" s="379"/>
      <c r="I3" s="379"/>
      <c r="J3" s="379"/>
      <c r="K3" s="255"/>
    </row>
    <row r="4" spans="2:11" ht="25.5" customHeight="1">
      <c r="B4" s="256"/>
      <c r="C4" s="380" t="s">
        <v>1517</v>
      </c>
      <c r="D4" s="380"/>
      <c r="E4" s="380"/>
      <c r="F4" s="380"/>
      <c r="G4" s="380"/>
      <c r="H4" s="380"/>
      <c r="I4" s="380"/>
      <c r="J4" s="380"/>
      <c r="K4" s="257"/>
    </row>
    <row r="5" spans="2:11" ht="5.45" customHeight="1">
      <c r="B5" s="256"/>
      <c r="C5" s="258"/>
      <c r="D5" s="258"/>
      <c r="E5" s="258"/>
      <c r="F5" s="258"/>
      <c r="G5" s="258"/>
      <c r="H5" s="258"/>
      <c r="I5" s="258"/>
      <c r="J5" s="258"/>
      <c r="K5" s="257"/>
    </row>
    <row r="6" spans="2:11" ht="15" customHeight="1">
      <c r="B6" s="256"/>
      <c r="C6" s="378" t="s">
        <v>1518</v>
      </c>
      <c r="D6" s="378"/>
      <c r="E6" s="378"/>
      <c r="F6" s="378"/>
      <c r="G6" s="378"/>
      <c r="H6" s="378"/>
      <c r="I6" s="378"/>
      <c r="J6" s="378"/>
      <c r="K6" s="257"/>
    </row>
    <row r="7" spans="2:11" ht="15" customHeight="1">
      <c r="B7" s="260"/>
      <c r="C7" s="378" t="s">
        <v>1519</v>
      </c>
      <c r="D7" s="378"/>
      <c r="E7" s="378"/>
      <c r="F7" s="378"/>
      <c r="G7" s="378"/>
      <c r="H7" s="378"/>
      <c r="I7" s="378"/>
      <c r="J7" s="378"/>
      <c r="K7" s="257"/>
    </row>
    <row r="8" spans="2:11" ht="12.75" customHeight="1">
      <c r="B8" s="260"/>
      <c r="C8" s="259"/>
      <c r="D8" s="259"/>
      <c r="E8" s="259"/>
      <c r="F8" s="259"/>
      <c r="G8" s="259"/>
      <c r="H8" s="259"/>
      <c r="I8" s="259"/>
      <c r="J8" s="259"/>
      <c r="K8" s="257"/>
    </row>
    <row r="9" spans="2:11" ht="15" customHeight="1">
      <c r="B9" s="260"/>
      <c r="C9" s="378" t="s">
        <v>1520</v>
      </c>
      <c r="D9" s="378"/>
      <c r="E9" s="378"/>
      <c r="F9" s="378"/>
      <c r="G9" s="378"/>
      <c r="H9" s="378"/>
      <c r="I9" s="378"/>
      <c r="J9" s="378"/>
      <c r="K9" s="257"/>
    </row>
    <row r="10" spans="2:11" ht="15" customHeight="1">
      <c r="B10" s="260"/>
      <c r="C10" s="259"/>
      <c r="D10" s="378" t="s">
        <v>1521</v>
      </c>
      <c r="E10" s="378"/>
      <c r="F10" s="378"/>
      <c r="G10" s="378"/>
      <c r="H10" s="378"/>
      <c r="I10" s="378"/>
      <c r="J10" s="378"/>
      <c r="K10" s="257"/>
    </row>
    <row r="11" spans="2:11" ht="15" customHeight="1">
      <c r="B11" s="260"/>
      <c r="C11" s="261"/>
      <c r="D11" s="378" t="s">
        <v>1522</v>
      </c>
      <c r="E11" s="378"/>
      <c r="F11" s="378"/>
      <c r="G11" s="378"/>
      <c r="H11" s="378"/>
      <c r="I11" s="378"/>
      <c r="J11" s="378"/>
      <c r="K11" s="257"/>
    </row>
    <row r="12" spans="2:11" ht="12.75" customHeight="1">
      <c r="B12" s="260"/>
      <c r="C12" s="261"/>
      <c r="D12" s="261"/>
      <c r="E12" s="261"/>
      <c r="F12" s="261"/>
      <c r="G12" s="261"/>
      <c r="H12" s="261"/>
      <c r="I12" s="261"/>
      <c r="J12" s="261"/>
      <c r="K12" s="257"/>
    </row>
    <row r="13" spans="2:11" ht="15" customHeight="1">
      <c r="B13" s="260"/>
      <c r="C13" s="261"/>
      <c r="D13" s="378" t="s">
        <v>1523</v>
      </c>
      <c r="E13" s="378"/>
      <c r="F13" s="378"/>
      <c r="G13" s="378"/>
      <c r="H13" s="378"/>
      <c r="I13" s="378"/>
      <c r="J13" s="378"/>
      <c r="K13" s="257"/>
    </row>
    <row r="14" spans="2:11" ht="15" customHeight="1">
      <c r="B14" s="260"/>
      <c r="C14" s="261"/>
      <c r="D14" s="378" t="s">
        <v>1524</v>
      </c>
      <c r="E14" s="378"/>
      <c r="F14" s="378"/>
      <c r="G14" s="378"/>
      <c r="H14" s="378"/>
      <c r="I14" s="378"/>
      <c r="J14" s="378"/>
      <c r="K14" s="257"/>
    </row>
    <row r="15" spans="2:11" ht="15" customHeight="1">
      <c r="B15" s="260"/>
      <c r="C15" s="261"/>
      <c r="D15" s="378" t="s">
        <v>1525</v>
      </c>
      <c r="E15" s="378"/>
      <c r="F15" s="378"/>
      <c r="G15" s="378"/>
      <c r="H15" s="378"/>
      <c r="I15" s="378"/>
      <c r="J15" s="378"/>
      <c r="K15" s="257"/>
    </row>
    <row r="16" spans="2:11" ht="15" customHeight="1">
      <c r="B16" s="260"/>
      <c r="C16" s="261"/>
      <c r="D16" s="261"/>
      <c r="E16" s="262" t="s">
        <v>82</v>
      </c>
      <c r="F16" s="378" t="s">
        <v>1526</v>
      </c>
      <c r="G16" s="378"/>
      <c r="H16" s="378"/>
      <c r="I16" s="378"/>
      <c r="J16" s="378"/>
      <c r="K16" s="257"/>
    </row>
    <row r="17" spans="2:11" ht="15" customHeight="1">
      <c r="B17" s="260"/>
      <c r="C17" s="261"/>
      <c r="D17" s="261"/>
      <c r="E17" s="262" t="s">
        <v>1527</v>
      </c>
      <c r="F17" s="378" t="s">
        <v>1528</v>
      </c>
      <c r="G17" s="378"/>
      <c r="H17" s="378"/>
      <c r="I17" s="378"/>
      <c r="J17" s="378"/>
      <c r="K17" s="257"/>
    </row>
    <row r="18" spans="2:11" ht="15" customHeight="1">
      <c r="B18" s="260"/>
      <c r="C18" s="261"/>
      <c r="D18" s="261"/>
      <c r="E18" s="262" t="s">
        <v>1529</v>
      </c>
      <c r="F18" s="378" t="s">
        <v>1530</v>
      </c>
      <c r="G18" s="378"/>
      <c r="H18" s="378"/>
      <c r="I18" s="378"/>
      <c r="J18" s="378"/>
      <c r="K18" s="257"/>
    </row>
    <row r="19" spans="2:11" ht="15" customHeight="1">
      <c r="B19" s="260"/>
      <c r="C19" s="261"/>
      <c r="D19" s="261"/>
      <c r="E19" s="262" t="s">
        <v>91</v>
      </c>
      <c r="F19" s="378" t="s">
        <v>90</v>
      </c>
      <c r="G19" s="378"/>
      <c r="H19" s="378"/>
      <c r="I19" s="378"/>
      <c r="J19" s="378"/>
      <c r="K19" s="257"/>
    </row>
    <row r="20" spans="2:11" ht="15" customHeight="1">
      <c r="B20" s="260"/>
      <c r="C20" s="261"/>
      <c r="D20" s="261"/>
      <c r="E20" s="262" t="s">
        <v>1330</v>
      </c>
      <c r="F20" s="378" t="s">
        <v>1331</v>
      </c>
      <c r="G20" s="378"/>
      <c r="H20" s="378"/>
      <c r="I20" s="378"/>
      <c r="J20" s="378"/>
      <c r="K20" s="257"/>
    </row>
    <row r="21" spans="2:11" ht="15" customHeight="1">
      <c r="B21" s="260"/>
      <c r="C21" s="261"/>
      <c r="D21" s="261"/>
      <c r="E21" s="262" t="s">
        <v>1531</v>
      </c>
      <c r="F21" s="378" t="s">
        <v>1532</v>
      </c>
      <c r="G21" s="378"/>
      <c r="H21" s="378"/>
      <c r="I21" s="378"/>
      <c r="J21" s="378"/>
      <c r="K21" s="257"/>
    </row>
    <row r="22" spans="2:11" ht="12.75" customHeight="1">
      <c r="B22" s="260"/>
      <c r="C22" s="261"/>
      <c r="D22" s="261"/>
      <c r="E22" s="261"/>
      <c r="F22" s="261"/>
      <c r="G22" s="261"/>
      <c r="H22" s="261"/>
      <c r="I22" s="261"/>
      <c r="J22" s="261"/>
      <c r="K22" s="257"/>
    </row>
    <row r="23" spans="2:11" ht="15" customHeight="1">
      <c r="B23" s="260"/>
      <c r="C23" s="378" t="s">
        <v>1533</v>
      </c>
      <c r="D23" s="378"/>
      <c r="E23" s="378"/>
      <c r="F23" s="378"/>
      <c r="G23" s="378"/>
      <c r="H23" s="378"/>
      <c r="I23" s="378"/>
      <c r="J23" s="378"/>
      <c r="K23" s="257"/>
    </row>
    <row r="24" spans="2:11" ht="15" customHeight="1">
      <c r="B24" s="260"/>
      <c r="C24" s="378" t="s">
        <v>1534</v>
      </c>
      <c r="D24" s="378"/>
      <c r="E24" s="378"/>
      <c r="F24" s="378"/>
      <c r="G24" s="378"/>
      <c r="H24" s="378"/>
      <c r="I24" s="378"/>
      <c r="J24" s="378"/>
      <c r="K24" s="257"/>
    </row>
    <row r="25" spans="2:11" ht="15" customHeight="1">
      <c r="B25" s="260"/>
      <c r="C25" s="259"/>
      <c r="D25" s="378" t="s">
        <v>1535</v>
      </c>
      <c r="E25" s="378"/>
      <c r="F25" s="378"/>
      <c r="G25" s="378"/>
      <c r="H25" s="378"/>
      <c r="I25" s="378"/>
      <c r="J25" s="378"/>
      <c r="K25" s="257"/>
    </row>
    <row r="26" spans="2:11" ht="15" customHeight="1">
      <c r="B26" s="260"/>
      <c r="C26" s="261"/>
      <c r="D26" s="378" t="s">
        <v>1536</v>
      </c>
      <c r="E26" s="378"/>
      <c r="F26" s="378"/>
      <c r="G26" s="378"/>
      <c r="H26" s="378"/>
      <c r="I26" s="378"/>
      <c r="J26" s="378"/>
      <c r="K26" s="257"/>
    </row>
    <row r="27" spans="2:11" ht="12.75" customHeight="1">
      <c r="B27" s="260"/>
      <c r="C27" s="261"/>
      <c r="D27" s="261"/>
      <c r="E27" s="261"/>
      <c r="F27" s="261"/>
      <c r="G27" s="261"/>
      <c r="H27" s="261"/>
      <c r="I27" s="261"/>
      <c r="J27" s="261"/>
      <c r="K27" s="257"/>
    </row>
    <row r="28" spans="2:11" ht="15" customHeight="1">
      <c r="B28" s="260"/>
      <c r="C28" s="261"/>
      <c r="D28" s="378" t="s">
        <v>1537</v>
      </c>
      <c r="E28" s="378"/>
      <c r="F28" s="378"/>
      <c r="G28" s="378"/>
      <c r="H28" s="378"/>
      <c r="I28" s="378"/>
      <c r="J28" s="378"/>
      <c r="K28" s="257"/>
    </row>
    <row r="29" spans="2:11" ht="15" customHeight="1">
      <c r="B29" s="260"/>
      <c r="C29" s="261"/>
      <c r="D29" s="378" t="s">
        <v>1538</v>
      </c>
      <c r="E29" s="378"/>
      <c r="F29" s="378"/>
      <c r="G29" s="378"/>
      <c r="H29" s="378"/>
      <c r="I29" s="378"/>
      <c r="J29" s="378"/>
      <c r="K29" s="257"/>
    </row>
    <row r="30" spans="2:11" ht="12.75" customHeight="1">
      <c r="B30" s="260"/>
      <c r="C30" s="261"/>
      <c r="D30" s="261"/>
      <c r="E30" s="261"/>
      <c r="F30" s="261"/>
      <c r="G30" s="261"/>
      <c r="H30" s="261"/>
      <c r="I30" s="261"/>
      <c r="J30" s="261"/>
      <c r="K30" s="257"/>
    </row>
    <row r="31" spans="2:11" ht="15" customHeight="1">
      <c r="B31" s="260"/>
      <c r="C31" s="261"/>
      <c r="D31" s="378" t="s">
        <v>1539</v>
      </c>
      <c r="E31" s="378"/>
      <c r="F31" s="378"/>
      <c r="G31" s="378"/>
      <c r="H31" s="378"/>
      <c r="I31" s="378"/>
      <c r="J31" s="378"/>
      <c r="K31" s="257"/>
    </row>
    <row r="32" spans="2:11" ht="15" customHeight="1">
      <c r="B32" s="260"/>
      <c r="C32" s="261"/>
      <c r="D32" s="378" t="s">
        <v>1540</v>
      </c>
      <c r="E32" s="378"/>
      <c r="F32" s="378"/>
      <c r="G32" s="378"/>
      <c r="H32" s="378"/>
      <c r="I32" s="378"/>
      <c r="J32" s="378"/>
      <c r="K32" s="257"/>
    </row>
    <row r="33" spans="2:11" ht="15" customHeight="1">
      <c r="B33" s="260"/>
      <c r="C33" s="261"/>
      <c r="D33" s="378" t="s">
        <v>1541</v>
      </c>
      <c r="E33" s="378"/>
      <c r="F33" s="378"/>
      <c r="G33" s="378"/>
      <c r="H33" s="378"/>
      <c r="I33" s="378"/>
      <c r="J33" s="378"/>
      <c r="K33" s="257"/>
    </row>
    <row r="34" spans="2:11" ht="15" customHeight="1">
      <c r="B34" s="260"/>
      <c r="C34" s="261"/>
      <c r="D34" s="259"/>
      <c r="E34" s="263" t="s">
        <v>139</v>
      </c>
      <c r="F34" s="259"/>
      <c r="G34" s="378" t="s">
        <v>1542</v>
      </c>
      <c r="H34" s="378"/>
      <c r="I34" s="378"/>
      <c r="J34" s="378"/>
      <c r="K34" s="257"/>
    </row>
    <row r="35" spans="2:11" ht="30.75" customHeight="1">
      <c r="B35" s="260"/>
      <c r="C35" s="261"/>
      <c r="D35" s="259"/>
      <c r="E35" s="263" t="s">
        <v>1543</v>
      </c>
      <c r="F35" s="259"/>
      <c r="G35" s="378" t="s">
        <v>1544</v>
      </c>
      <c r="H35" s="378"/>
      <c r="I35" s="378"/>
      <c r="J35" s="378"/>
      <c r="K35" s="257"/>
    </row>
    <row r="36" spans="2:11" ht="15" customHeight="1">
      <c r="B36" s="260"/>
      <c r="C36" s="261"/>
      <c r="D36" s="259"/>
      <c r="E36" s="263" t="s">
        <v>56</v>
      </c>
      <c r="F36" s="259"/>
      <c r="G36" s="378" t="s">
        <v>1545</v>
      </c>
      <c r="H36" s="378"/>
      <c r="I36" s="378"/>
      <c r="J36" s="378"/>
      <c r="K36" s="257"/>
    </row>
    <row r="37" spans="2:11" ht="15" customHeight="1">
      <c r="B37" s="260"/>
      <c r="C37" s="261"/>
      <c r="D37" s="259"/>
      <c r="E37" s="263" t="s">
        <v>140</v>
      </c>
      <c r="F37" s="259"/>
      <c r="G37" s="378" t="s">
        <v>1546</v>
      </c>
      <c r="H37" s="378"/>
      <c r="I37" s="378"/>
      <c r="J37" s="378"/>
      <c r="K37" s="257"/>
    </row>
    <row r="38" spans="2:11" ht="15" customHeight="1">
      <c r="B38" s="260"/>
      <c r="C38" s="261"/>
      <c r="D38" s="259"/>
      <c r="E38" s="263" t="s">
        <v>141</v>
      </c>
      <c r="F38" s="259"/>
      <c r="G38" s="378" t="s">
        <v>1547</v>
      </c>
      <c r="H38" s="378"/>
      <c r="I38" s="378"/>
      <c r="J38" s="378"/>
      <c r="K38" s="257"/>
    </row>
    <row r="39" spans="2:11" ht="15" customHeight="1">
      <c r="B39" s="260"/>
      <c r="C39" s="261"/>
      <c r="D39" s="259"/>
      <c r="E39" s="263" t="s">
        <v>142</v>
      </c>
      <c r="F39" s="259"/>
      <c r="G39" s="378" t="s">
        <v>1548</v>
      </c>
      <c r="H39" s="378"/>
      <c r="I39" s="378"/>
      <c r="J39" s="378"/>
      <c r="K39" s="257"/>
    </row>
    <row r="40" spans="2:11" ht="15" customHeight="1">
      <c r="B40" s="260"/>
      <c r="C40" s="261"/>
      <c r="D40" s="259"/>
      <c r="E40" s="263" t="s">
        <v>1549</v>
      </c>
      <c r="F40" s="259"/>
      <c r="G40" s="378" t="s">
        <v>1550</v>
      </c>
      <c r="H40" s="378"/>
      <c r="I40" s="378"/>
      <c r="J40" s="378"/>
      <c r="K40" s="257"/>
    </row>
    <row r="41" spans="2:11" ht="15" customHeight="1">
      <c r="B41" s="260"/>
      <c r="C41" s="261"/>
      <c r="D41" s="259"/>
      <c r="E41" s="263"/>
      <c r="F41" s="259"/>
      <c r="G41" s="378" t="s">
        <v>1551</v>
      </c>
      <c r="H41" s="378"/>
      <c r="I41" s="378"/>
      <c r="J41" s="378"/>
      <c r="K41" s="257"/>
    </row>
    <row r="42" spans="2:11" ht="15" customHeight="1">
      <c r="B42" s="260"/>
      <c r="C42" s="261"/>
      <c r="D42" s="259"/>
      <c r="E42" s="263" t="s">
        <v>1552</v>
      </c>
      <c r="F42" s="259"/>
      <c r="G42" s="378" t="s">
        <v>1553</v>
      </c>
      <c r="H42" s="378"/>
      <c r="I42" s="378"/>
      <c r="J42" s="378"/>
      <c r="K42" s="257"/>
    </row>
    <row r="43" spans="2:11" ht="15" customHeight="1">
      <c r="B43" s="260"/>
      <c r="C43" s="261"/>
      <c r="D43" s="259"/>
      <c r="E43" s="263" t="s">
        <v>144</v>
      </c>
      <c r="F43" s="259"/>
      <c r="G43" s="378" t="s">
        <v>1554</v>
      </c>
      <c r="H43" s="378"/>
      <c r="I43" s="378"/>
      <c r="J43" s="378"/>
      <c r="K43" s="257"/>
    </row>
    <row r="44" spans="2:11" ht="12.75" customHeight="1">
      <c r="B44" s="260"/>
      <c r="C44" s="261"/>
      <c r="D44" s="259"/>
      <c r="E44" s="259"/>
      <c r="F44" s="259"/>
      <c r="G44" s="259"/>
      <c r="H44" s="259"/>
      <c r="I44" s="259"/>
      <c r="J44" s="259"/>
      <c r="K44" s="257"/>
    </row>
    <row r="45" spans="2:11" ht="15" customHeight="1">
      <c r="B45" s="260"/>
      <c r="C45" s="261"/>
      <c r="D45" s="378" t="s">
        <v>1555</v>
      </c>
      <c r="E45" s="378"/>
      <c r="F45" s="378"/>
      <c r="G45" s="378"/>
      <c r="H45" s="378"/>
      <c r="I45" s="378"/>
      <c r="J45" s="378"/>
      <c r="K45" s="257"/>
    </row>
    <row r="46" spans="2:11" ht="15" customHeight="1">
      <c r="B46" s="260"/>
      <c r="C46" s="261"/>
      <c r="D46" s="261"/>
      <c r="E46" s="378" t="s">
        <v>1556</v>
      </c>
      <c r="F46" s="378"/>
      <c r="G46" s="378"/>
      <c r="H46" s="378"/>
      <c r="I46" s="378"/>
      <c r="J46" s="378"/>
      <c r="K46" s="257"/>
    </row>
    <row r="47" spans="2:11" ht="15" customHeight="1">
      <c r="B47" s="260"/>
      <c r="C47" s="261"/>
      <c r="D47" s="261"/>
      <c r="E47" s="378" t="s">
        <v>1557</v>
      </c>
      <c r="F47" s="378"/>
      <c r="G47" s="378"/>
      <c r="H47" s="378"/>
      <c r="I47" s="378"/>
      <c r="J47" s="378"/>
      <c r="K47" s="257"/>
    </row>
    <row r="48" spans="2:11" ht="15" customHeight="1">
      <c r="B48" s="260"/>
      <c r="C48" s="261"/>
      <c r="D48" s="261"/>
      <c r="E48" s="378" t="s">
        <v>1558</v>
      </c>
      <c r="F48" s="378"/>
      <c r="G48" s="378"/>
      <c r="H48" s="378"/>
      <c r="I48" s="378"/>
      <c r="J48" s="378"/>
      <c r="K48" s="257"/>
    </row>
    <row r="49" spans="2:11" ht="15" customHeight="1">
      <c r="B49" s="260"/>
      <c r="C49" s="261"/>
      <c r="D49" s="378" t="s">
        <v>1559</v>
      </c>
      <c r="E49" s="378"/>
      <c r="F49" s="378"/>
      <c r="G49" s="378"/>
      <c r="H49" s="378"/>
      <c r="I49" s="378"/>
      <c r="J49" s="378"/>
      <c r="K49" s="257"/>
    </row>
    <row r="50" spans="2:11" ht="25.5" customHeight="1">
      <c r="B50" s="256"/>
      <c r="C50" s="380" t="s">
        <v>1560</v>
      </c>
      <c r="D50" s="380"/>
      <c r="E50" s="380"/>
      <c r="F50" s="380"/>
      <c r="G50" s="380"/>
      <c r="H50" s="380"/>
      <c r="I50" s="380"/>
      <c r="J50" s="380"/>
      <c r="K50" s="257"/>
    </row>
    <row r="51" spans="2:11" ht="5.45" customHeight="1">
      <c r="B51" s="256"/>
      <c r="C51" s="258"/>
      <c r="D51" s="258"/>
      <c r="E51" s="258"/>
      <c r="F51" s="258"/>
      <c r="G51" s="258"/>
      <c r="H51" s="258"/>
      <c r="I51" s="258"/>
      <c r="J51" s="258"/>
      <c r="K51" s="257"/>
    </row>
    <row r="52" spans="2:11" ht="15" customHeight="1">
      <c r="B52" s="256"/>
      <c r="C52" s="378" t="s">
        <v>1561</v>
      </c>
      <c r="D52" s="378"/>
      <c r="E52" s="378"/>
      <c r="F52" s="378"/>
      <c r="G52" s="378"/>
      <c r="H52" s="378"/>
      <c r="I52" s="378"/>
      <c r="J52" s="378"/>
      <c r="K52" s="257"/>
    </row>
    <row r="53" spans="2:11" ht="15" customHeight="1">
      <c r="B53" s="256"/>
      <c r="C53" s="378" t="s">
        <v>1562</v>
      </c>
      <c r="D53" s="378"/>
      <c r="E53" s="378"/>
      <c r="F53" s="378"/>
      <c r="G53" s="378"/>
      <c r="H53" s="378"/>
      <c r="I53" s="378"/>
      <c r="J53" s="378"/>
      <c r="K53" s="257"/>
    </row>
    <row r="54" spans="2:11" ht="12.75" customHeight="1">
      <c r="B54" s="256"/>
      <c r="C54" s="259"/>
      <c r="D54" s="259"/>
      <c r="E54" s="259"/>
      <c r="F54" s="259"/>
      <c r="G54" s="259"/>
      <c r="H54" s="259"/>
      <c r="I54" s="259"/>
      <c r="J54" s="259"/>
      <c r="K54" s="257"/>
    </row>
    <row r="55" spans="2:11" ht="15" customHeight="1">
      <c r="B55" s="256"/>
      <c r="C55" s="378" t="s">
        <v>1563</v>
      </c>
      <c r="D55" s="378"/>
      <c r="E55" s="378"/>
      <c r="F55" s="378"/>
      <c r="G55" s="378"/>
      <c r="H55" s="378"/>
      <c r="I55" s="378"/>
      <c r="J55" s="378"/>
      <c r="K55" s="257"/>
    </row>
    <row r="56" spans="2:11" ht="15" customHeight="1">
      <c r="B56" s="256"/>
      <c r="C56" s="261"/>
      <c r="D56" s="378" t="s">
        <v>1564</v>
      </c>
      <c r="E56" s="378"/>
      <c r="F56" s="378"/>
      <c r="G56" s="378"/>
      <c r="H56" s="378"/>
      <c r="I56" s="378"/>
      <c r="J56" s="378"/>
      <c r="K56" s="257"/>
    </row>
    <row r="57" spans="2:11" ht="15" customHeight="1">
      <c r="B57" s="256"/>
      <c r="C57" s="261"/>
      <c r="D57" s="378" t="s">
        <v>1565</v>
      </c>
      <c r="E57" s="378"/>
      <c r="F57" s="378"/>
      <c r="G57" s="378"/>
      <c r="H57" s="378"/>
      <c r="I57" s="378"/>
      <c r="J57" s="378"/>
      <c r="K57" s="257"/>
    </row>
    <row r="58" spans="2:11" ht="15" customHeight="1">
      <c r="B58" s="256"/>
      <c r="C58" s="261"/>
      <c r="D58" s="378" t="s">
        <v>1566</v>
      </c>
      <c r="E58" s="378"/>
      <c r="F58" s="378"/>
      <c r="G58" s="378"/>
      <c r="H58" s="378"/>
      <c r="I58" s="378"/>
      <c r="J58" s="378"/>
      <c r="K58" s="257"/>
    </row>
    <row r="59" spans="2:11" ht="15" customHeight="1">
      <c r="B59" s="256"/>
      <c r="C59" s="261"/>
      <c r="D59" s="378" t="s">
        <v>1567</v>
      </c>
      <c r="E59" s="378"/>
      <c r="F59" s="378"/>
      <c r="G59" s="378"/>
      <c r="H59" s="378"/>
      <c r="I59" s="378"/>
      <c r="J59" s="378"/>
      <c r="K59" s="257"/>
    </row>
    <row r="60" spans="2:11" ht="15" customHeight="1">
      <c r="B60" s="256"/>
      <c r="C60" s="261"/>
      <c r="D60" s="382" t="s">
        <v>1568</v>
      </c>
      <c r="E60" s="382"/>
      <c r="F60" s="382"/>
      <c r="G60" s="382"/>
      <c r="H60" s="382"/>
      <c r="I60" s="382"/>
      <c r="J60" s="382"/>
      <c r="K60" s="257"/>
    </row>
    <row r="61" spans="2:11" ht="15" customHeight="1">
      <c r="B61" s="256"/>
      <c r="C61" s="261"/>
      <c r="D61" s="378" t="s">
        <v>1569</v>
      </c>
      <c r="E61" s="378"/>
      <c r="F61" s="378"/>
      <c r="G61" s="378"/>
      <c r="H61" s="378"/>
      <c r="I61" s="378"/>
      <c r="J61" s="378"/>
      <c r="K61" s="257"/>
    </row>
    <row r="62" spans="2:11" ht="12.75" customHeight="1">
      <c r="B62" s="256"/>
      <c r="C62" s="261"/>
      <c r="D62" s="261"/>
      <c r="E62" s="264"/>
      <c r="F62" s="261"/>
      <c r="G62" s="261"/>
      <c r="H62" s="261"/>
      <c r="I62" s="261"/>
      <c r="J62" s="261"/>
      <c r="K62" s="257"/>
    </row>
    <row r="63" spans="2:11" ht="15" customHeight="1">
      <c r="B63" s="256"/>
      <c r="C63" s="261"/>
      <c r="D63" s="378" t="s">
        <v>1570</v>
      </c>
      <c r="E63" s="378"/>
      <c r="F63" s="378"/>
      <c r="G63" s="378"/>
      <c r="H63" s="378"/>
      <c r="I63" s="378"/>
      <c r="J63" s="378"/>
      <c r="K63" s="257"/>
    </row>
    <row r="64" spans="2:11" ht="15" customHeight="1">
      <c r="B64" s="256"/>
      <c r="C64" s="261"/>
      <c r="D64" s="382" t="s">
        <v>1571</v>
      </c>
      <c r="E64" s="382"/>
      <c r="F64" s="382"/>
      <c r="G64" s="382"/>
      <c r="H64" s="382"/>
      <c r="I64" s="382"/>
      <c r="J64" s="382"/>
      <c r="K64" s="257"/>
    </row>
    <row r="65" spans="2:11" ht="15" customHeight="1">
      <c r="B65" s="256"/>
      <c r="C65" s="261"/>
      <c r="D65" s="378" t="s">
        <v>1572</v>
      </c>
      <c r="E65" s="378"/>
      <c r="F65" s="378"/>
      <c r="G65" s="378"/>
      <c r="H65" s="378"/>
      <c r="I65" s="378"/>
      <c r="J65" s="378"/>
      <c r="K65" s="257"/>
    </row>
    <row r="66" spans="2:11" ht="15" customHeight="1">
      <c r="B66" s="256"/>
      <c r="C66" s="261"/>
      <c r="D66" s="378" t="s">
        <v>1573</v>
      </c>
      <c r="E66" s="378"/>
      <c r="F66" s="378"/>
      <c r="G66" s="378"/>
      <c r="H66" s="378"/>
      <c r="I66" s="378"/>
      <c r="J66" s="378"/>
      <c r="K66" s="257"/>
    </row>
    <row r="67" spans="2:11" ht="15" customHeight="1">
      <c r="B67" s="256"/>
      <c r="C67" s="261"/>
      <c r="D67" s="378" t="s">
        <v>1574</v>
      </c>
      <c r="E67" s="378"/>
      <c r="F67" s="378"/>
      <c r="G67" s="378"/>
      <c r="H67" s="378"/>
      <c r="I67" s="378"/>
      <c r="J67" s="378"/>
      <c r="K67" s="257"/>
    </row>
    <row r="68" spans="2:11" ht="15" customHeight="1">
      <c r="B68" s="256"/>
      <c r="C68" s="261"/>
      <c r="D68" s="378" t="s">
        <v>1575</v>
      </c>
      <c r="E68" s="378"/>
      <c r="F68" s="378"/>
      <c r="G68" s="378"/>
      <c r="H68" s="378"/>
      <c r="I68" s="378"/>
      <c r="J68" s="378"/>
      <c r="K68" s="257"/>
    </row>
    <row r="69" spans="2:11" ht="12.75" customHeight="1">
      <c r="B69" s="265"/>
      <c r="C69" s="266"/>
      <c r="D69" s="266"/>
      <c r="E69" s="266"/>
      <c r="F69" s="266"/>
      <c r="G69" s="266"/>
      <c r="H69" s="266"/>
      <c r="I69" s="266"/>
      <c r="J69" s="266"/>
      <c r="K69" s="267"/>
    </row>
    <row r="70" spans="2:11" ht="18.75" customHeight="1">
      <c r="B70" s="268"/>
      <c r="C70" s="268"/>
      <c r="D70" s="268"/>
      <c r="E70" s="268"/>
      <c r="F70" s="268"/>
      <c r="G70" s="268"/>
      <c r="H70" s="268"/>
      <c r="I70" s="268"/>
      <c r="J70" s="268"/>
      <c r="K70" s="269"/>
    </row>
    <row r="71" spans="2:11" ht="18.75" customHeight="1">
      <c r="B71" s="269"/>
      <c r="C71" s="269"/>
      <c r="D71" s="269"/>
      <c r="E71" s="269"/>
      <c r="F71" s="269"/>
      <c r="G71" s="269"/>
      <c r="H71" s="269"/>
      <c r="I71" s="269"/>
      <c r="J71" s="269"/>
      <c r="K71" s="269"/>
    </row>
    <row r="72" spans="2:11" ht="7.5" customHeight="1">
      <c r="B72" s="270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ht="45.2" customHeight="1">
      <c r="B73" s="273"/>
      <c r="C73" s="383" t="s">
        <v>97</v>
      </c>
      <c r="D73" s="383"/>
      <c r="E73" s="383"/>
      <c r="F73" s="383"/>
      <c r="G73" s="383"/>
      <c r="H73" s="383"/>
      <c r="I73" s="383"/>
      <c r="J73" s="383"/>
      <c r="K73" s="274"/>
    </row>
    <row r="74" spans="2:11" ht="17.25" customHeight="1">
      <c r="B74" s="273"/>
      <c r="C74" s="275" t="s">
        <v>1576</v>
      </c>
      <c r="D74" s="275"/>
      <c r="E74" s="275"/>
      <c r="F74" s="275" t="s">
        <v>1577</v>
      </c>
      <c r="G74" s="276"/>
      <c r="H74" s="275" t="s">
        <v>140</v>
      </c>
      <c r="I74" s="275" t="s">
        <v>60</v>
      </c>
      <c r="J74" s="275" t="s">
        <v>1578</v>
      </c>
      <c r="K74" s="274"/>
    </row>
    <row r="75" spans="2:11" ht="17.25" customHeight="1">
      <c r="B75" s="273"/>
      <c r="C75" s="277" t="s">
        <v>1579</v>
      </c>
      <c r="D75" s="277"/>
      <c r="E75" s="277"/>
      <c r="F75" s="278" t="s">
        <v>1580</v>
      </c>
      <c r="G75" s="279"/>
      <c r="H75" s="277"/>
      <c r="I75" s="277"/>
      <c r="J75" s="277" t="s">
        <v>1581</v>
      </c>
      <c r="K75" s="274"/>
    </row>
    <row r="76" spans="2:11" ht="5.45" customHeight="1">
      <c r="B76" s="273"/>
      <c r="C76" s="280"/>
      <c r="D76" s="280"/>
      <c r="E76" s="280"/>
      <c r="F76" s="280"/>
      <c r="G76" s="281"/>
      <c r="H76" s="280"/>
      <c r="I76" s="280"/>
      <c r="J76" s="280"/>
      <c r="K76" s="274"/>
    </row>
    <row r="77" spans="2:11" ht="15" customHeight="1">
      <c r="B77" s="273"/>
      <c r="C77" s="263" t="s">
        <v>56</v>
      </c>
      <c r="D77" s="280"/>
      <c r="E77" s="280"/>
      <c r="F77" s="282" t="s">
        <v>1582</v>
      </c>
      <c r="G77" s="281"/>
      <c r="H77" s="263" t="s">
        <v>1583</v>
      </c>
      <c r="I77" s="263" t="s">
        <v>1584</v>
      </c>
      <c r="J77" s="263">
        <v>20</v>
      </c>
      <c r="K77" s="274"/>
    </row>
    <row r="78" spans="2:11" ht="15" customHeight="1">
      <c r="B78" s="273"/>
      <c r="C78" s="263" t="s">
        <v>1585</v>
      </c>
      <c r="D78" s="263"/>
      <c r="E78" s="263"/>
      <c r="F78" s="282" t="s">
        <v>1582</v>
      </c>
      <c r="G78" s="281"/>
      <c r="H78" s="263" t="s">
        <v>1586</v>
      </c>
      <c r="I78" s="263" t="s">
        <v>1584</v>
      </c>
      <c r="J78" s="263">
        <v>120</v>
      </c>
      <c r="K78" s="274"/>
    </row>
    <row r="79" spans="2:11" ht="15" customHeight="1">
      <c r="B79" s="283"/>
      <c r="C79" s="263" t="s">
        <v>1587</v>
      </c>
      <c r="D79" s="263"/>
      <c r="E79" s="263"/>
      <c r="F79" s="282" t="s">
        <v>1588</v>
      </c>
      <c r="G79" s="281"/>
      <c r="H79" s="263" t="s">
        <v>1589</v>
      </c>
      <c r="I79" s="263" t="s">
        <v>1584</v>
      </c>
      <c r="J79" s="263">
        <v>50</v>
      </c>
      <c r="K79" s="274"/>
    </row>
    <row r="80" spans="2:11" ht="15" customHeight="1">
      <c r="B80" s="283"/>
      <c r="C80" s="263" t="s">
        <v>1590</v>
      </c>
      <c r="D80" s="263"/>
      <c r="E80" s="263"/>
      <c r="F80" s="282" t="s">
        <v>1582</v>
      </c>
      <c r="G80" s="281"/>
      <c r="H80" s="263" t="s">
        <v>1591</v>
      </c>
      <c r="I80" s="263" t="s">
        <v>1592</v>
      </c>
      <c r="J80" s="263"/>
      <c r="K80" s="274"/>
    </row>
    <row r="81" spans="2:11" ht="15" customHeight="1">
      <c r="B81" s="283"/>
      <c r="C81" s="284" t="s">
        <v>1593</v>
      </c>
      <c r="D81" s="284"/>
      <c r="E81" s="284"/>
      <c r="F81" s="285" t="s">
        <v>1588</v>
      </c>
      <c r="G81" s="284"/>
      <c r="H81" s="284" t="s">
        <v>1594</v>
      </c>
      <c r="I81" s="284" t="s">
        <v>1584</v>
      </c>
      <c r="J81" s="284">
        <v>15</v>
      </c>
      <c r="K81" s="274"/>
    </row>
    <row r="82" spans="2:11" ht="15" customHeight="1">
      <c r="B82" s="283"/>
      <c r="C82" s="284" t="s">
        <v>1595</v>
      </c>
      <c r="D82" s="284"/>
      <c r="E82" s="284"/>
      <c r="F82" s="285" t="s">
        <v>1588</v>
      </c>
      <c r="G82" s="284"/>
      <c r="H82" s="284" t="s">
        <v>1596</v>
      </c>
      <c r="I82" s="284" t="s">
        <v>1584</v>
      </c>
      <c r="J82" s="284">
        <v>15</v>
      </c>
      <c r="K82" s="274"/>
    </row>
    <row r="83" spans="2:11" ht="15" customHeight="1">
      <c r="B83" s="283"/>
      <c r="C83" s="284" t="s">
        <v>1597</v>
      </c>
      <c r="D83" s="284"/>
      <c r="E83" s="284"/>
      <c r="F83" s="285" t="s">
        <v>1588</v>
      </c>
      <c r="G83" s="284"/>
      <c r="H83" s="284" t="s">
        <v>1598</v>
      </c>
      <c r="I83" s="284" t="s">
        <v>1584</v>
      </c>
      <c r="J83" s="284">
        <v>20</v>
      </c>
      <c r="K83" s="274"/>
    </row>
    <row r="84" spans="2:11" ht="15" customHeight="1">
      <c r="B84" s="283"/>
      <c r="C84" s="284" t="s">
        <v>1599</v>
      </c>
      <c r="D84" s="284"/>
      <c r="E84" s="284"/>
      <c r="F84" s="285" t="s">
        <v>1588</v>
      </c>
      <c r="G84" s="284"/>
      <c r="H84" s="284" t="s">
        <v>1600</v>
      </c>
      <c r="I84" s="284" t="s">
        <v>1584</v>
      </c>
      <c r="J84" s="284">
        <v>20</v>
      </c>
      <c r="K84" s="274"/>
    </row>
    <row r="85" spans="2:11" ht="15" customHeight="1">
      <c r="B85" s="283"/>
      <c r="C85" s="263" t="s">
        <v>1601</v>
      </c>
      <c r="D85" s="263"/>
      <c r="E85" s="263"/>
      <c r="F85" s="282" t="s">
        <v>1588</v>
      </c>
      <c r="G85" s="281"/>
      <c r="H85" s="263" t="s">
        <v>1602</v>
      </c>
      <c r="I85" s="263" t="s">
        <v>1584</v>
      </c>
      <c r="J85" s="263">
        <v>50</v>
      </c>
      <c r="K85" s="274"/>
    </row>
    <row r="86" spans="2:11" ht="15" customHeight="1">
      <c r="B86" s="283"/>
      <c r="C86" s="263" t="s">
        <v>1603</v>
      </c>
      <c r="D86" s="263"/>
      <c r="E86" s="263"/>
      <c r="F86" s="282" t="s">
        <v>1588</v>
      </c>
      <c r="G86" s="281"/>
      <c r="H86" s="263" t="s">
        <v>1604</v>
      </c>
      <c r="I86" s="263" t="s">
        <v>1584</v>
      </c>
      <c r="J86" s="263">
        <v>20</v>
      </c>
      <c r="K86" s="274"/>
    </row>
    <row r="87" spans="2:11" ht="15" customHeight="1">
      <c r="B87" s="283"/>
      <c r="C87" s="263" t="s">
        <v>1605</v>
      </c>
      <c r="D87" s="263"/>
      <c r="E87" s="263"/>
      <c r="F87" s="282" t="s">
        <v>1588</v>
      </c>
      <c r="G87" s="281"/>
      <c r="H87" s="263" t="s">
        <v>1606</v>
      </c>
      <c r="I87" s="263" t="s">
        <v>1584</v>
      </c>
      <c r="J87" s="263">
        <v>20</v>
      </c>
      <c r="K87" s="274"/>
    </row>
    <row r="88" spans="2:11" ht="15" customHeight="1">
      <c r="B88" s="283"/>
      <c r="C88" s="263" t="s">
        <v>1607</v>
      </c>
      <c r="D88" s="263"/>
      <c r="E88" s="263"/>
      <c r="F88" s="282" t="s">
        <v>1588</v>
      </c>
      <c r="G88" s="281"/>
      <c r="H88" s="263" t="s">
        <v>1608</v>
      </c>
      <c r="I88" s="263" t="s">
        <v>1584</v>
      </c>
      <c r="J88" s="263">
        <v>50</v>
      </c>
      <c r="K88" s="274"/>
    </row>
    <row r="89" spans="2:11" ht="15" customHeight="1">
      <c r="B89" s="283"/>
      <c r="C89" s="263" t="s">
        <v>1609</v>
      </c>
      <c r="D89" s="263"/>
      <c r="E89" s="263"/>
      <c r="F89" s="282" t="s">
        <v>1588</v>
      </c>
      <c r="G89" s="281"/>
      <c r="H89" s="263" t="s">
        <v>1609</v>
      </c>
      <c r="I89" s="263" t="s">
        <v>1584</v>
      </c>
      <c r="J89" s="263">
        <v>50</v>
      </c>
      <c r="K89" s="274"/>
    </row>
    <row r="90" spans="2:11" ht="15" customHeight="1">
      <c r="B90" s="283"/>
      <c r="C90" s="263" t="s">
        <v>145</v>
      </c>
      <c r="D90" s="263"/>
      <c r="E90" s="263"/>
      <c r="F90" s="282" t="s">
        <v>1588</v>
      </c>
      <c r="G90" s="281"/>
      <c r="H90" s="263" t="s">
        <v>1610</v>
      </c>
      <c r="I90" s="263" t="s">
        <v>1584</v>
      </c>
      <c r="J90" s="263">
        <v>255</v>
      </c>
      <c r="K90" s="274"/>
    </row>
    <row r="91" spans="2:11" ht="15" customHeight="1">
      <c r="B91" s="283"/>
      <c r="C91" s="263" t="s">
        <v>1611</v>
      </c>
      <c r="D91" s="263"/>
      <c r="E91" s="263"/>
      <c r="F91" s="282" t="s">
        <v>1582</v>
      </c>
      <c r="G91" s="281"/>
      <c r="H91" s="263" t="s">
        <v>1612</v>
      </c>
      <c r="I91" s="263" t="s">
        <v>1613</v>
      </c>
      <c r="J91" s="263"/>
      <c r="K91" s="274"/>
    </row>
    <row r="92" spans="2:11" ht="15" customHeight="1">
      <c r="B92" s="283"/>
      <c r="C92" s="263" t="s">
        <v>1614</v>
      </c>
      <c r="D92" s="263"/>
      <c r="E92" s="263"/>
      <c r="F92" s="282" t="s">
        <v>1582</v>
      </c>
      <c r="G92" s="281"/>
      <c r="H92" s="263" t="s">
        <v>1615</v>
      </c>
      <c r="I92" s="263" t="s">
        <v>1616</v>
      </c>
      <c r="J92" s="263"/>
      <c r="K92" s="274"/>
    </row>
    <row r="93" spans="2:11" ht="15" customHeight="1">
      <c r="B93" s="283"/>
      <c r="C93" s="263" t="s">
        <v>1617</v>
      </c>
      <c r="D93" s="263"/>
      <c r="E93" s="263"/>
      <c r="F93" s="282" t="s">
        <v>1582</v>
      </c>
      <c r="G93" s="281"/>
      <c r="H93" s="263" t="s">
        <v>1617</v>
      </c>
      <c r="I93" s="263" t="s">
        <v>1616</v>
      </c>
      <c r="J93" s="263"/>
      <c r="K93" s="274"/>
    </row>
    <row r="94" spans="2:11" ht="15" customHeight="1">
      <c r="B94" s="283"/>
      <c r="C94" s="263" t="s">
        <v>41</v>
      </c>
      <c r="D94" s="263"/>
      <c r="E94" s="263"/>
      <c r="F94" s="282" t="s">
        <v>1582</v>
      </c>
      <c r="G94" s="281"/>
      <c r="H94" s="263" t="s">
        <v>1618</v>
      </c>
      <c r="I94" s="263" t="s">
        <v>1616</v>
      </c>
      <c r="J94" s="263"/>
      <c r="K94" s="274"/>
    </row>
    <row r="95" spans="2:11" ht="15" customHeight="1">
      <c r="B95" s="283"/>
      <c r="C95" s="263" t="s">
        <v>51</v>
      </c>
      <c r="D95" s="263"/>
      <c r="E95" s="263"/>
      <c r="F95" s="282" t="s">
        <v>1582</v>
      </c>
      <c r="G95" s="281"/>
      <c r="H95" s="263" t="s">
        <v>1619</v>
      </c>
      <c r="I95" s="263" t="s">
        <v>1616</v>
      </c>
      <c r="J95" s="263"/>
      <c r="K95" s="274"/>
    </row>
    <row r="96" spans="2:11" ht="15" customHeight="1">
      <c r="B96" s="286"/>
      <c r="C96" s="287"/>
      <c r="D96" s="287"/>
      <c r="E96" s="287"/>
      <c r="F96" s="287"/>
      <c r="G96" s="287"/>
      <c r="H96" s="287"/>
      <c r="I96" s="287"/>
      <c r="J96" s="287"/>
      <c r="K96" s="288"/>
    </row>
    <row r="97" spans="2:11" ht="18.75" customHeight="1">
      <c r="B97" s="289"/>
      <c r="C97" s="290"/>
      <c r="D97" s="290"/>
      <c r="E97" s="290"/>
      <c r="F97" s="290"/>
      <c r="G97" s="290"/>
      <c r="H97" s="290"/>
      <c r="I97" s="290"/>
      <c r="J97" s="290"/>
      <c r="K97" s="289"/>
    </row>
    <row r="98" spans="2:11" ht="18.75" customHeight="1">
      <c r="B98" s="269"/>
      <c r="C98" s="269"/>
      <c r="D98" s="269"/>
      <c r="E98" s="269"/>
      <c r="F98" s="269"/>
      <c r="G98" s="269"/>
      <c r="H98" s="269"/>
      <c r="I98" s="269"/>
      <c r="J98" s="269"/>
      <c r="K98" s="269"/>
    </row>
    <row r="99" spans="2:11" ht="7.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2"/>
    </row>
    <row r="100" spans="2:11" ht="45.2" customHeight="1">
      <c r="B100" s="273"/>
      <c r="C100" s="383" t="s">
        <v>1620</v>
      </c>
      <c r="D100" s="383"/>
      <c r="E100" s="383"/>
      <c r="F100" s="383"/>
      <c r="G100" s="383"/>
      <c r="H100" s="383"/>
      <c r="I100" s="383"/>
      <c r="J100" s="383"/>
      <c r="K100" s="274"/>
    </row>
    <row r="101" spans="2:11" ht="17.25" customHeight="1">
      <c r="B101" s="273"/>
      <c r="C101" s="275" t="s">
        <v>1576</v>
      </c>
      <c r="D101" s="275"/>
      <c r="E101" s="275"/>
      <c r="F101" s="275" t="s">
        <v>1577</v>
      </c>
      <c r="G101" s="276"/>
      <c r="H101" s="275" t="s">
        <v>140</v>
      </c>
      <c r="I101" s="275" t="s">
        <v>60</v>
      </c>
      <c r="J101" s="275" t="s">
        <v>1578</v>
      </c>
      <c r="K101" s="274"/>
    </row>
    <row r="102" spans="2:11" ht="17.25" customHeight="1">
      <c r="B102" s="273"/>
      <c r="C102" s="277" t="s">
        <v>1579</v>
      </c>
      <c r="D102" s="277"/>
      <c r="E102" s="277"/>
      <c r="F102" s="278" t="s">
        <v>1580</v>
      </c>
      <c r="G102" s="279"/>
      <c r="H102" s="277"/>
      <c r="I102" s="277"/>
      <c r="J102" s="277" t="s">
        <v>1581</v>
      </c>
      <c r="K102" s="274"/>
    </row>
    <row r="103" spans="2:11" ht="5.45" customHeight="1">
      <c r="B103" s="273"/>
      <c r="C103" s="275"/>
      <c r="D103" s="275"/>
      <c r="E103" s="275"/>
      <c r="F103" s="275"/>
      <c r="G103" s="291"/>
      <c r="H103" s="275"/>
      <c r="I103" s="275"/>
      <c r="J103" s="275"/>
      <c r="K103" s="274"/>
    </row>
    <row r="104" spans="2:11" ht="15" customHeight="1">
      <c r="B104" s="273"/>
      <c r="C104" s="263" t="s">
        <v>56</v>
      </c>
      <c r="D104" s="280"/>
      <c r="E104" s="280"/>
      <c r="F104" s="282" t="s">
        <v>1582</v>
      </c>
      <c r="G104" s="291"/>
      <c r="H104" s="263" t="s">
        <v>1621</v>
      </c>
      <c r="I104" s="263" t="s">
        <v>1584</v>
      </c>
      <c r="J104" s="263">
        <v>20</v>
      </c>
      <c r="K104" s="274"/>
    </row>
    <row r="105" spans="2:11" ht="15" customHeight="1">
      <c r="B105" s="273"/>
      <c r="C105" s="263" t="s">
        <v>1585</v>
      </c>
      <c r="D105" s="263"/>
      <c r="E105" s="263"/>
      <c r="F105" s="282" t="s">
        <v>1582</v>
      </c>
      <c r="G105" s="263"/>
      <c r="H105" s="263" t="s">
        <v>1621</v>
      </c>
      <c r="I105" s="263" t="s">
        <v>1584</v>
      </c>
      <c r="J105" s="263">
        <v>120</v>
      </c>
      <c r="K105" s="274"/>
    </row>
    <row r="106" spans="2:11" ht="15" customHeight="1">
      <c r="B106" s="283"/>
      <c r="C106" s="263" t="s">
        <v>1587</v>
      </c>
      <c r="D106" s="263"/>
      <c r="E106" s="263"/>
      <c r="F106" s="282" t="s">
        <v>1588</v>
      </c>
      <c r="G106" s="263"/>
      <c r="H106" s="263" t="s">
        <v>1621</v>
      </c>
      <c r="I106" s="263" t="s">
        <v>1584</v>
      </c>
      <c r="J106" s="263">
        <v>50</v>
      </c>
      <c r="K106" s="274"/>
    </row>
    <row r="107" spans="2:11" ht="15" customHeight="1">
      <c r="B107" s="283"/>
      <c r="C107" s="263" t="s">
        <v>1590</v>
      </c>
      <c r="D107" s="263"/>
      <c r="E107" s="263"/>
      <c r="F107" s="282" t="s">
        <v>1582</v>
      </c>
      <c r="G107" s="263"/>
      <c r="H107" s="263" t="s">
        <v>1621</v>
      </c>
      <c r="I107" s="263" t="s">
        <v>1592</v>
      </c>
      <c r="J107" s="263"/>
      <c r="K107" s="274"/>
    </row>
    <row r="108" spans="2:11" ht="15" customHeight="1">
      <c r="B108" s="283"/>
      <c r="C108" s="263" t="s">
        <v>1601</v>
      </c>
      <c r="D108" s="263"/>
      <c r="E108" s="263"/>
      <c r="F108" s="282" t="s">
        <v>1588</v>
      </c>
      <c r="G108" s="263"/>
      <c r="H108" s="263" t="s">
        <v>1621</v>
      </c>
      <c r="I108" s="263" t="s">
        <v>1584</v>
      </c>
      <c r="J108" s="263">
        <v>50</v>
      </c>
      <c r="K108" s="274"/>
    </row>
    <row r="109" spans="2:11" ht="15" customHeight="1">
      <c r="B109" s="283"/>
      <c r="C109" s="263" t="s">
        <v>1609</v>
      </c>
      <c r="D109" s="263"/>
      <c r="E109" s="263"/>
      <c r="F109" s="282" t="s">
        <v>1588</v>
      </c>
      <c r="G109" s="263"/>
      <c r="H109" s="263" t="s">
        <v>1621</v>
      </c>
      <c r="I109" s="263" t="s">
        <v>1584</v>
      </c>
      <c r="J109" s="263">
        <v>50</v>
      </c>
      <c r="K109" s="274"/>
    </row>
    <row r="110" spans="2:11" ht="15" customHeight="1">
      <c r="B110" s="283"/>
      <c r="C110" s="263" t="s">
        <v>1607</v>
      </c>
      <c r="D110" s="263"/>
      <c r="E110" s="263"/>
      <c r="F110" s="282" t="s">
        <v>1588</v>
      </c>
      <c r="G110" s="263"/>
      <c r="H110" s="263" t="s">
        <v>1621</v>
      </c>
      <c r="I110" s="263" t="s">
        <v>1584</v>
      </c>
      <c r="J110" s="263">
        <v>50</v>
      </c>
      <c r="K110" s="274"/>
    </row>
    <row r="111" spans="2:11" ht="15" customHeight="1">
      <c r="B111" s="283"/>
      <c r="C111" s="263" t="s">
        <v>56</v>
      </c>
      <c r="D111" s="263"/>
      <c r="E111" s="263"/>
      <c r="F111" s="282" t="s">
        <v>1582</v>
      </c>
      <c r="G111" s="263"/>
      <c r="H111" s="263" t="s">
        <v>1622</v>
      </c>
      <c r="I111" s="263" t="s">
        <v>1584</v>
      </c>
      <c r="J111" s="263">
        <v>20</v>
      </c>
      <c r="K111" s="274"/>
    </row>
    <row r="112" spans="2:11" ht="15" customHeight="1">
      <c r="B112" s="283"/>
      <c r="C112" s="263" t="s">
        <v>1623</v>
      </c>
      <c r="D112" s="263"/>
      <c r="E112" s="263"/>
      <c r="F112" s="282" t="s">
        <v>1582</v>
      </c>
      <c r="G112" s="263"/>
      <c r="H112" s="263" t="s">
        <v>1624</v>
      </c>
      <c r="I112" s="263" t="s">
        <v>1584</v>
      </c>
      <c r="J112" s="263">
        <v>120</v>
      </c>
      <c r="K112" s="274"/>
    </row>
    <row r="113" spans="2:11" ht="15" customHeight="1">
      <c r="B113" s="283"/>
      <c r="C113" s="263" t="s">
        <v>41</v>
      </c>
      <c r="D113" s="263"/>
      <c r="E113" s="263"/>
      <c r="F113" s="282" t="s">
        <v>1582</v>
      </c>
      <c r="G113" s="263"/>
      <c r="H113" s="263" t="s">
        <v>1625</v>
      </c>
      <c r="I113" s="263" t="s">
        <v>1616</v>
      </c>
      <c r="J113" s="263"/>
      <c r="K113" s="274"/>
    </row>
    <row r="114" spans="2:11" ht="15" customHeight="1">
      <c r="B114" s="283"/>
      <c r="C114" s="263" t="s">
        <v>51</v>
      </c>
      <c r="D114" s="263"/>
      <c r="E114" s="263"/>
      <c r="F114" s="282" t="s">
        <v>1582</v>
      </c>
      <c r="G114" s="263"/>
      <c r="H114" s="263" t="s">
        <v>1626</v>
      </c>
      <c r="I114" s="263" t="s">
        <v>1616</v>
      </c>
      <c r="J114" s="263"/>
      <c r="K114" s="274"/>
    </row>
    <row r="115" spans="2:11" ht="15" customHeight="1">
      <c r="B115" s="283"/>
      <c r="C115" s="263" t="s">
        <v>60</v>
      </c>
      <c r="D115" s="263"/>
      <c r="E115" s="263"/>
      <c r="F115" s="282" t="s">
        <v>1582</v>
      </c>
      <c r="G115" s="263"/>
      <c r="H115" s="263" t="s">
        <v>1627</v>
      </c>
      <c r="I115" s="263" t="s">
        <v>1628</v>
      </c>
      <c r="J115" s="263"/>
      <c r="K115" s="274"/>
    </row>
    <row r="116" spans="2:11" ht="15" customHeight="1">
      <c r="B116" s="286"/>
      <c r="C116" s="292"/>
      <c r="D116" s="292"/>
      <c r="E116" s="292"/>
      <c r="F116" s="292"/>
      <c r="G116" s="292"/>
      <c r="H116" s="292"/>
      <c r="I116" s="292"/>
      <c r="J116" s="292"/>
      <c r="K116" s="288"/>
    </row>
    <row r="117" spans="2:11" ht="18.75" customHeight="1">
      <c r="B117" s="293"/>
      <c r="C117" s="259"/>
      <c r="D117" s="259"/>
      <c r="E117" s="259"/>
      <c r="F117" s="294"/>
      <c r="G117" s="259"/>
      <c r="H117" s="259"/>
      <c r="I117" s="259"/>
      <c r="J117" s="259"/>
      <c r="K117" s="293"/>
    </row>
    <row r="118" spans="2:11" ht="18.75" customHeight="1">
      <c r="B118" s="269"/>
      <c r="C118" s="269"/>
      <c r="D118" s="269"/>
      <c r="E118" s="269"/>
      <c r="F118" s="269"/>
      <c r="G118" s="269"/>
      <c r="H118" s="269"/>
      <c r="I118" s="269"/>
      <c r="J118" s="269"/>
      <c r="K118" s="269"/>
    </row>
    <row r="119" spans="2:11" ht="7.5" customHeight="1">
      <c r="B119" s="295"/>
      <c r="C119" s="296"/>
      <c r="D119" s="296"/>
      <c r="E119" s="296"/>
      <c r="F119" s="296"/>
      <c r="G119" s="296"/>
      <c r="H119" s="296"/>
      <c r="I119" s="296"/>
      <c r="J119" s="296"/>
      <c r="K119" s="297"/>
    </row>
    <row r="120" spans="2:11" ht="45.2" customHeight="1">
      <c r="B120" s="298"/>
      <c r="C120" s="379" t="s">
        <v>1629</v>
      </c>
      <c r="D120" s="379"/>
      <c r="E120" s="379"/>
      <c r="F120" s="379"/>
      <c r="G120" s="379"/>
      <c r="H120" s="379"/>
      <c r="I120" s="379"/>
      <c r="J120" s="379"/>
      <c r="K120" s="299"/>
    </row>
    <row r="121" spans="2:11" ht="17.25" customHeight="1">
      <c r="B121" s="300"/>
      <c r="C121" s="275" t="s">
        <v>1576</v>
      </c>
      <c r="D121" s="275"/>
      <c r="E121" s="275"/>
      <c r="F121" s="275" t="s">
        <v>1577</v>
      </c>
      <c r="G121" s="276"/>
      <c r="H121" s="275" t="s">
        <v>140</v>
      </c>
      <c r="I121" s="275" t="s">
        <v>60</v>
      </c>
      <c r="J121" s="275" t="s">
        <v>1578</v>
      </c>
      <c r="K121" s="301"/>
    </row>
    <row r="122" spans="2:11" ht="17.25" customHeight="1">
      <c r="B122" s="300"/>
      <c r="C122" s="277" t="s">
        <v>1579</v>
      </c>
      <c r="D122" s="277"/>
      <c r="E122" s="277"/>
      <c r="F122" s="278" t="s">
        <v>1580</v>
      </c>
      <c r="G122" s="279"/>
      <c r="H122" s="277"/>
      <c r="I122" s="277"/>
      <c r="J122" s="277" t="s">
        <v>1581</v>
      </c>
      <c r="K122" s="301"/>
    </row>
    <row r="123" spans="2:11" ht="5.45" customHeight="1">
      <c r="B123" s="302"/>
      <c r="C123" s="280"/>
      <c r="D123" s="280"/>
      <c r="E123" s="280"/>
      <c r="F123" s="280"/>
      <c r="G123" s="263"/>
      <c r="H123" s="280"/>
      <c r="I123" s="280"/>
      <c r="J123" s="280"/>
      <c r="K123" s="303"/>
    </row>
    <row r="124" spans="2:11" ht="15" customHeight="1">
      <c r="B124" s="302"/>
      <c r="C124" s="263" t="s">
        <v>1585</v>
      </c>
      <c r="D124" s="280"/>
      <c r="E124" s="280"/>
      <c r="F124" s="282" t="s">
        <v>1582</v>
      </c>
      <c r="G124" s="263"/>
      <c r="H124" s="263" t="s">
        <v>1621</v>
      </c>
      <c r="I124" s="263" t="s">
        <v>1584</v>
      </c>
      <c r="J124" s="263">
        <v>120</v>
      </c>
      <c r="K124" s="304"/>
    </row>
    <row r="125" spans="2:11" ht="15" customHeight="1">
      <c r="B125" s="302"/>
      <c r="C125" s="263" t="s">
        <v>1630</v>
      </c>
      <c r="D125" s="263"/>
      <c r="E125" s="263"/>
      <c r="F125" s="282" t="s">
        <v>1582</v>
      </c>
      <c r="G125" s="263"/>
      <c r="H125" s="263" t="s">
        <v>1631</v>
      </c>
      <c r="I125" s="263" t="s">
        <v>1584</v>
      </c>
      <c r="J125" s="263" t="s">
        <v>1632</v>
      </c>
      <c r="K125" s="304"/>
    </row>
    <row r="126" spans="2:11" ht="15" customHeight="1">
      <c r="B126" s="302"/>
      <c r="C126" s="263" t="s">
        <v>1531</v>
      </c>
      <c r="D126" s="263"/>
      <c r="E126" s="263"/>
      <c r="F126" s="282" t="s">
        <v>1582</v>
      </c>
      <c r="G126" s="263"/>
      <c r="H126" s="263" t="s">
        <v>1633</v>
      </c>
      <c r="I126" s="263" t="s">
        <v>1584</v>
      </c>
      <c r="J126" s="263" t="s">
        <v>1632</v>
      </c>
      <c r="K126" s="304"/>
    </row>
    <row r="127" spans="2:11" ht="15" customHeight="1">
      <c r="B127" s="302"/>
      <c r="C127" s="263" t="s">
        <v>1593</v>
      </c>
      <c r="D127" s="263"/>
      <c r="E127" s="263"/>
      <c r="F127" s="282" t="s">
        <v>1588</v>
      </c>
      <c r="G127" s="263"/>
      <c r="H127" s="263" t="s">
        <v>1594</v>
      </c>
      <c r="I127" s="263" t="s">
        <v>1584</v>
      </c>
      <c r="J127" s="263">
        <v>15</v>
      </c>
      <c r="K127" s="304"/>
    </row>
    <row r="128" spans="2:11" ht="15" customHeight="1">
      <c r="B128" s="302"/>
      <c r="C128" s="284" t="s">
        <v>1595</v>
      </c>
      <c r="D128" s="284"/>
      <c r="E128" s="284"/>
      <c r="F128" s="285" t="s">
        <v>1588</v>
      </c>
      <c r="G128" s="284"/>
      <c r="H128" s="284" t="s">
        <v>1596</v>
      </c>
      <c r="I128" s="284" t="s">
        <v>1584</v>
      </c>
      <c r="J128" s="284">
        <v>15</v>
      </c>
      <c r="K128" s="304"/>
    </row>
    <row r="129" spans="2:11" ht="15" customHeight="1">
      <c r="B129" s="302"/>
      <c r="C129" s="284" t="s">
        <v>1597</v>
      </c>
      <c r="D129" s="284"/>
      <c r="E129" s="284"/>
      <c r="F129" s="285" t="s">
        <v>1588</v>
      </c>
      <c r="G129" s="284"/>
      <c r="H129" s="284" t="s">
        <v>1598</v>
      </c>
      <c r="I129" s="284" t="s">
        <v>1584</v>
      </c>
      <c r="J129" s="284">
        <v>20</v>
      </c>
      <c r="K129" s="304"/>
    </row>
    <row r="130" spans="2:11" ht="15" customHeight="1">
      <c r="B130" s="302"/>
      <c r="C130" s="284" t="s">
        <v>1599</v>
      </c>
      <c r="D130" s="284"/>
      <c r="E130" s="284"/>
      <c r="F130" s="285" t="s">
        <v>1588</v>
      </c>
      <c r="G130" s="284"/>
      <c r="H130" s="284" t="s">
        <v>1600</v>
      </c>
      <c r="I130" s="284" t="s">
        <v>1584</v>
      </c>
      <c r="J130" s="284">
        <v>20</v>
      </c>
      <c r="K130" s="304"/>
    </row>
    <row r="131" spans="2:11" ht="15" customHeight="1">
      <c r="B131" s="302"/>
      <c r="C131" s="263" t="s">
        <v>1587</v>
      </c>
      <c r="D131" s="263"/>
      <c r="E131" s="263"/>
      <c r="F131" s="282" t="s">
        <v>1588</v>
      </c>
      <c r="G131" s="263"/>
      <c r="H131" s="263" t="s">
        <v>1621</v>
      </c>
      <c r="I131" s="263" t="s">
        <v>1584</v>
      </c>
      <c r="J131" s="263">
        <v>50</v>
      </c>
      <c r="K131" s="304"/>
    </row>
    <row r="132" spans="2:11" ht="15" customHeight="1">
      <c r="B132" s="302"/>
      <c r="C132" s="263" t="s">
        <v>1601</v>
      </c>
      <c r="D132" s="263"/>
      <c r="E132" s="263"/>
      <c r="F132" s="282" t="s">
        <v>1588</v>
      </c>
      <c r="G132" s="263"/>
      <c r="H132" s="263" t="s">
        <v>1621</v>
      </c>
      <c r="I132" s="263" t="s">
        <v>1584</v>
      </c>
      <c r="J132" s="263">
        <v>50</v>
      </c>
      <c r="K132" s="304"/>
    </row>
    <row r="133" spans="2:11" ht="15" customHeight="1">
      <c r="B133" s="302"/>
      <c r="C133" s="263" t="s">
        <v>1607</v>
      </c>
      <c r="D133" s="263"/>
      <c r="E133" s="263"/>
      <c r="F133" s="282" t="s">
        <v>1588</v>
      </c>
      <c r="G133" s="263"/>
      <c r="H133" s="263" t="s">
        <v>1621</v>
      </c>
      <c r="I133" s="263" t="s">
        <v>1584</v>
      </c>
      <c r="J133" s="263">
        <v>50</v>
      </c>
      <c r="K133" s="304"/>
    </row>
    <row r="134" spans="2:11" ht="15" customHeight="1">
      <c r="B134" s="302"/>
      <c r="C134" s="263" t="s">
        <v>1609</v>
      </c>
      <c r="D134" s="263"/>
      <c r="E134" s="263"/>
      <c r="F134" s="282" t="s">
        <v>1588</v>
      </c>
      <c r="G134" s="263"/>
      <c r="H134" s="263" t="s">
        <v>1621</v>
      </c>
      <c r="I134" s="263" t="s">
        <v>1584</v>
      </c>
      <c r="J134" s="263">
        <v>50</v>
      </c>
      <c r="K134" s="304"/>
    </row>
    <row r="135" spans="2:11" ht="15" customHeight="1">
      <c r="B135" s="302"/>
      <c r="C135" s="263" t="s">
        <v>145</v>
      </c>
      <c r="D135" s="263"/>
      <c r="E135" s="263"/>
      <c r="F135" s="282" t="s">
        <v>1588</v>
      </c>
      <c r="G135" s="263"/>
      <c r="H135" s="263" t="s">
        <v>1634</v>
      </c>
      <c r="I135" s="263" t="s">
        <v>1584</v>
      </c>
      <c r="J135" s="263">
        <v>255</v>
      </c>
      <c r="K135" s="304"/>
    </row>
    <row r="136" spans="2:11" ht="15" customHeight="1">
      <c r="B136" s="302"/>
      <c r="C136" s="263" t="s">
        <v>1611</v>
      </c>
      <c r="D136" s="263"/>
      <c r="E136" s="263"/>
      <c r="F136" s="282" t="s">
        <v>1582</v>
      </c>
      <c r="G136" s="263"/>
      <c r="H136" s="263" t="s">
        <v>1635</v>
      </c>
      <c r="I136" s="263" t="s">
        <v>1613</v>
      </c>
      <c r="J136" s="263"/>
      <c r="K136" s="304"/>
    </row>
    <row r="137" spans="2:11" ht="15" customHeight="1">
      <c r="B137" s="302"/>
      <c r="C137" s="263" t="s">
        <v>1614</v>
      </c>
      <c r="D137" s="263"/>
      <c r="E137" s="263"/>
      <c r="F137" s="282" t="s">
        <v>1582</v>
      </c>
      <c r="G137" s="263"/>
      <c r="H137" s="263" t="s">
        <v>1636</v>
      </c>
      <c r="I137" s="263" t="s">
        <v>1616</v>
      </c>
      <c r="J137" s="263"/>
      <c r="K137" s="304"/>
    </row>
    <row r="138" spans="2:11" ht="15" customHeight="1">
      <c r="B138" s="302"/>
      <c r="C138" s="263" t="s">
        <v>1617</v>
      </c>
      <c r="D138" s="263"/>
      <c r="E138" s="263"/>
      <c r="F138" s="282" t="s">
        <v>1582</v>
      </c>
      <c r="G138" s="263"/>
      <c r="H138" s="263" t="s">
        <v>1617</v>
      </c>
      <c r="I138" s="263" t="s">
        <v>1616</v>
      </c>
      <c r="J138" s="263"/>
      <c r="K138" s="304"/>
    </row>
    <row r="139" spans="2:11" ht="15" customHeight="1">
      <c r="B139" s="302"/>
      <c r="C139" s="263" t="s">
        <v>41</v>
      </c>
      <c r="D139" s="263"/>
      <c r="E139" s="263"/>
      <c r="F139" s="282" t="s">
        <v>1582</v>
      </c>
      <c r="G139" s="263"/>
      <c r="H139" s="263" t="s">
        <v>1637</v>
      </c>
      <c r="I139" s="263" t="s">
        <v>1616</v>
      </c>
      <c r="J139" s="263"/>
      <c r="K139" s="304"/>
    </row>
    <row r="140" spans="2:11" ht="15" customHeight="1">
      <c r="B140" s="302"/>
      <c r="C140" s="263" t="s">
        <v>1638</v>
      </c>
      <c r="D140" s="263"/>
      <c r="E140" s="263"/>
      <c r="F140" s="282" t="s">
        <v>1582</v>
      </c>
      <c r="G140" s="263"/>
      <c r="H140" s="263" t="s">
        <v>1639</v>
      </c>
      <c r="I140" s="263" t="s">
        <v>1616</v>
      </c>
      <c r="J140" s="263"/>
      <c r="K140" s="304"/>
    </row>
    <row r="141" spans="2:11" ht="15" customHeight="1">
      <c r="B141" s="305"/>
      <c r="C141" s="306"/>
      <c r="D141" s="306"/>
      <c r="E141" s="306"/>
      <c r="F141" s="306"/>
      <c r="G141" s="306"/>
      <c r="H141" s="306"/>
      <c r="I141" s="306"/>
      <c r="J141" s="306"/>
      <c r="K141" s="307"/>
    </row>
    <row r="142" spans="2:11" ht="18.75" customHeight="1">
      <c r="B142" s="259"/>
      <c r="C142" s="259"/>
      <c r="D142" s="259"/>
      <c r="E142" s="259"/>
      <c r="F142" s="294"/>
      <c r="G142" s="259"/>
      <c r="H142" s="259"/>
      <c r="I142" s="259"/>
      <c r="J142" s="259"/>
      <c r="K142" s="259"/>
    </row>
    <row r="143" spans="2:11" ht="18.75" customHeight="1"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</row>
    <row r="144" spans="2:11" ht="7.5" customHeight="1">
      <c r="B144" s="270"/>
      <c r="C144" s="271"/>
      <c r="D144" s="271"/>
      <c r="E144" s="271"/>
      <c r="F144" s="271"/>
      <c r="G144" s="271"/>
      <c r="H144" s="271"/>
      <c r="I144" s="271"/>
      <c r="J144" s="271"/>
      <c r="K144" s="272"/>
    </row>
    <row r="145" spans="2:11" ht="45.2" customHeight="1">
      <c r="B145" s="273"/>
      <c r="C145" s="383" t="s">
        <v>1640</v>
      </c>
      <c r="D145" s="383"/>
      <c r="E145" s="383"/>
      <c r="F145" s="383"/>
      <c r="G145" s="383"/>
      <c r="H145" s="383"/>
      <c r="I145" s="383"/>
      <c r="J145" s="383"/>
      <c r="K145" s="274"/>
    </row>
    <row r="146" spans="2:11" ht="17.25" customHeight="1">
      <c r="B146" s="273"/>
      <c r="C146" s="275" t="s">
        <v>1576</v>
      </c>
      <c r="D146" s="275"/>
      <c r="E146" s="275"/>
      <c r="F146" s="275" t="s">
        <v>1577</v>
      </c>
      <c r="G146" s="276"/>
      <c r="H146" s="275" t="s">
        <v>140</v>
      </c>
      <c r="I146" s="275" t="s">
        <v>60</v>
      </c>
      <c r="J146" s="275" t="s">
        <v>1578</v>
      </c>
      <c r="K146" s="274"/>
    </row>
    <row r="147" spans="2:11" ht="17.25" customHeight="1">
      <c r="B147" s="273"/>
      <c r="C147" s="277" t="s">
        <v>1579</v>
      </c>
      <c r="D147" s="277"/>
      <c r="E147" s="277"/>
      <c r="F147" s="278" t="s">
        <v>1580</v>
      </c>
      <c r="G147" s="279"/>
      <c r="H147" s="277"/>
      <c r="I147" s="277"/>
      <c r="J147" s="277" t="s">
        <v>1581</v>
      </c>
      <c r="K147" s="274"/>
    </row>
    <row r="148" spans="2:11" ht="5.45" customHeight="1">
      <c r="B148" s="283"/>
      <c r="C148" s="280"/>
      <c r="D148" s="280"/>
      <c r="E148" s="280"/>
      <c r="F148" s="280"/>
      <c r="G148" s="281"/>
      <c r="H148" s="280"/>
      <c r="I148" s="280"/>
      <c r="J148" s="280"/>
      <c r="K148" s="304"/>
    </row>
    <row r="149" spans="2:11" ht="15" customHeight="1">
      <c r="B149" s="283"/>
      <c r="C149" s="308" t="s">
        <v>1585</v>
      </c>
      <c r="D149" s="263"/>
      <c r="E149" s="263"/>
      <c r="F149" s="309" t="s">
        <v>1582</v>
      </c>
      <c r="G149" s="263"/>
      <c r="H149" s="308" t="s">
        <v>1621</v>
      </c>
      <c r="I149" s="308" t="s">
        <v>1584</v>
      </c>
      <c r="J149" s="308">
        <v>120</v>
      </c>
      <c r="K149" s="304"/>
    </row>
    <row r="150" spans="2:11" ht="15" customHeight="1">
      <c r="B150" s="283"/>
      <c r="C150" s="308" t="s">
        <v>1630</v>
      </c>
      <c r="D150" s="263"/>
      <c r="E150" s="263"/>
      <c r="F150" s="309" t="s">
        <v>1582</v>
      </c>
      <c r="G150" s="263"/>
      <c r="H150" s="308" t="s">
        <v>1641</v>
      </c>
      <c r="I150" s="308" t="s">
        <v>1584</v>
      </c>
      <c r="J150" s="308" t="s">
        <v>1632</v>
      </c>
      <c r="K150" s="304"/>
    </row>
    <row r="151" spans="2:11" ht="15" customHeight="1">
      <c r="B151" s="283"/>
      <c r="C151" s="308" t="s">
        <v>1531</v>
      </c>
      <c r="D151" s="263"/>
      <c r="E151" s="263"/>
      <c r="F151" s="309" t="s">
        <v>1582</v>
      </c>
      <c r="G151" s="263"/>
      <c r="H151" s="308" t="s">
        <v>1642</v>
      </c>
      <c r="I151" s="308" t="s">
        <v>1584</v>
      </c>
      <c r="J151" s="308" t="s">
        <v>1632</v>
      </c>
      <c r="K151" s="304"/>
    </row>
    <row r="152" spans="2:11" ht="15" customHeight="1">
      <c r="B152" s="283"/>
      <c r="C152" s="308" t="s">
        <v>1587</v>
      </c>
      <c r="D152" s="263"/>
      <c r="E152" s="263"/>
      <c r="F152" s="309" t="s">
        <v>1588</v>
      </c>
      <c r="G152" s="263"/>
      <c r="H152" s="308" t="s">
        <v>1621</v>
      </c>
      <c r="I152" s="308" t="s">
        <v>1584</v>
      </c>
      <c r="J152" s="308">
        <v>50</v>
      </c>
      <c r="K152" s="304"/>
    </row>
    <row r="153" spans="2:11" ht="15" customHeight="1">
      <c r="B153" s="283"/>
      <c r="C153" s="308" t="s">
        <v>1590</v>
      </c>
      <c r="D153" s="263"/>
      <c r="E153" s="263"/>
      <c r="F153" s="309" t="s">
        <v>1582</v>
      </c>
      <c r="G153" s="263"/>
      <c r="H153" s="308" t="s">
        <v>1621</v>
      </c>
      <c r="I153" s="308" t="s">
        <v>1592</v>
      </c>
      <c r="J153" s="308"/>
      <c r="K153" s="304"/>
    </row>
    <row r="154" spans="2:11" ht="15" customHeight="1">
      <c r="B154" s="283"/>
      <c r="C154" s="308" t="s">
        <v>1601</v>
      </c>
      <c r="D154" s="263"/>
      <c r="E154" s="263"/>
      <c r="F154" s="309" t="s">
        <v>1588</v>
      </c>
      <c r="G154" s="263"/>
      <c r="H154" s="308" t="s">
        <v>1621</v>
      </c>
      <c r="I154" s="308" t="s">
        <v>1584</v>
      </c>
      <c r="J154" s="308">
        <v>50</v>
      </c>
      <c r="K154" s="304"/>
    </row>
    <row r="155" spans="2:11" ht="15" customHeight="1">
      <c r="B155" s="283"/>
      <c r="C155" s="308" t="s">
        <v>1609</v>
      </c>
      <c r="D155" s="263"/>
      <c r="E155" s="263"/>
      <c r="F155" s="309" t="s">
        <v>1588</v>
      </c>
      <c r="G155" s="263"/>
      <c r="H155" s="308" t="s">
        <v>1621</v>
      </c>
      <c r="I155" s="308" t="s">
        <v>1584</v>
      </c>
      <c r="J155" s="308">
        <v>50</v>
      </c>
      <c r="K155" s="304"/>
    </row>
    <row r="156" spans="2:11" ht="15" customHeight="1">
      <c r="B156" s="283"/>
      <c r="C156" s="308" t="s">
        <v>1607</v>
      </c>
      <c r="D156" s="263"/>
      <c r="E156" s="263"/>
      <c r="F156" s="309" t="s">
        <v>1588</v>
      </c>
      <c r="G156" s="263"/>
      <c r="H156" s="308" t="s">
        <v>1621</v>
      </c>
      <c r="I156" s="308" t="s">
        <v>1584</v>
      </c>
      <c r="J156" s="308">
        <v>50</v>
      </c>
      <c r="K156" s="304"/>
    </row>
    <row r="157" spans="2:11" ht="15" customHeight="1">
      <c r="B157" s="283"/>
      <c r="C157" s="308" t="s">
        <v>102</v>
      </c>
      <c r="D157" s="263"/>
      <c r="E157" s="263"/>
      <c r="F157" s="309" t="s">
        <v>1582</v>
      </c>
      <c r="G157" s="263"/>
      <c r="H157" s="308" t="s">
        <v>1643</v>
      </c>
      <c r="I157" s="308" t="s">
        <v>1584</v>
      </c>
      <c r="J157" s="308" t="s">
        <v>1644</v>
      </c>
      <c r="K157" s="304"/>
    </row>
    <row r="158" spans="2:11" ht="15" customHeight="1">
      <c r="B158" s="283"/>
      <c r="C158" s="308" t="s">
        <v>1645</v>
      </c>
      <c r="D158" s="263"/>
      <c r="E158" s="263"/>
      <c r="F158" s="309" t="s">
        <v>1582</v>
      </c>
      <c r="G158" s="263"/>
      <c r="H158" s="308" t="s">
        <v>1646</v>
      </c>
      <c r="I158" s="308" t="s">
        <v>1616</v>
      </c>
      <c r="J158" s="308"/>
      <c r="K158" s="304"/>
    </row>
    <row r="159" spans="2:11" ht="15" customHeight="1">
      <c r="B159" s="310"/>
      <c r="C159" s="292"/>
      <c r="D159" s="292"/>
      <c r="E159" s="292"/>
      <c r="F159" s="292"/>
      <c r="G159" s="292"/>
      <c r="H159" s="292"/>
      <c r="I159" s="292"/>
      <c r="J159" s="292"/>
      <c r="K159" s="311"/>
    </row>
    <row r="160" spans="2:11" ht="18.75" customHeight="1">
      <c r="B160" s="259"/>
      <c r="C160" s="263"/>
      <c r="D160" s="263"/>
      <c r="E160" s="263"/>
      <c r="F160" s="282"/>
      <c r="G160" s="263"/>
      <c r="H160" s="263"/>
      <c r="I160" s="263"/>
      <c r="J160" s="263"/>
      <c r="K160" s="259"/>
    </row>
    <row r="161" spans="2:11" ht="18.75" customHeight="1"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</row>
    <row r="162" spans="2:11" ht="7.5" customHeight="1">
      <c r="B162" s="251"/>
      <c r="C162" s="252"/>
      <c r="D162" s="252"/>
      <c r="E162" s="252"/>
      <c r="F162" s="252"/>
      <c r="G162" s="252"/>
      <c r="H162" s="252"/>
      <c r="I162" s="252"/>
      <c r="J162" s="252"/>
      <c r="K162" s="253"/>
    </row>
    <row r="163" spans="2:11" ht="45.2" customHeight="1">
      <c r="B163" s="254"/>
      <c r="C163" s="379" t="s">
        <v>1647</v>
      </c>
      <c r="D163" s="379"/>
      <c r="E163" s="379"/>
      <c r="F163" s="379"/>
      <c r="G163" s="379"/>
      <c r="H163" s="379"/>
      <c r="I163" s="379"/>
      <c r="J163" s="379"/>
      <c r="K163" s="255"/>
    </row>
    <row r="164" spans="2:11" ht="17.25" customHeight="1">
      <c r="B164" s="254"/>
      <c r="C164" s="275" t="s">
        <v>1576</v>
      </c>
      <c r="D164" s="275"/>
      <c r="E164" s="275"/>
      <c r="F164" s="275" t="s">
        <v>1577</v>
      </c>
      <c r="G164" s="312"/>
      <c r="H164" s="313" t="s">
        <v>140</v>
      </c>
      <c r="I164" s="313" t="s">
        <v>60</v>
      </c>
      <c r="J164" s="275" t="s">
        <v>1578</v>
      </c>
      <c r="K164" s="255"/>
    </row>
    <row r="165" spans="2:11" ht="17.25" customHeight="1">
      <c r="B165" s="256"/>
      <c r="C165" s="277" t="s">
        <v>1579</v>
      </c>
      <c r="D165" s="277"/>
      <c r="E165" s="277"/>
      <c r="F165" s="278" t="s">
        <v>1580</v>
      </c>
      <c r="G165" s="314"/>
      <c r="H165" s="315"/>
      <c r="I165" s="315"/>
      <c r="J165" s="277" t="s">
        <v>1581</v>
      </c>
      <c r="K165" s="257"/>
    </row>
    <row r="166" spans="2:11" ht="5.45" customHeight="1">
      <c r="B166" s="283"/>
      <c r="C166" s="280"/>
      <c r="D166" s="280"/>
      <c r="E166" s="280"/>
      <c r="F166" s="280"/>
      <c r="G166" s="281"/>
      <c r="H166" s="280"/>
      <c r="I166" s="280"/>
      <c r="J166" s="280"/>
      <c r="K166" s="304"/>
    </row>
    <row r="167" spans="2:11" ht="15" customHeight="1">
      <c r="B167" s="283"/>
      <c r="C167" s="263" t="s">
        <v>1585</v>
      </c>
      <c r="D167" s="263"/>
      <c r="E167" s="263"/>
      <c r="F167" s="282" t="s">
        <v>1582</v>
      </c>
      <c r="G167" s="263"/>
      <c r="H167" s="263" t="s">
        <v>1621</v>
      </c>
      <c r="I167" s="263" t="s">
        <v>1584</v>
      </c>
      <c r="J167" s="263">
        <v>120</v>
      </c>
      <c r="K167" s="304"/>
    </row>
    <row r="168" spans="2:11" ht="15" customHeight="1">
      <c r="B168" s="283"/>
      <c r="C168" s="263" t="s">
        <v>1630</v>
      </c>
      <c r="D168" s="263"/>
      <c r="E168" s="263"/>
      <c r="F168" s="282" t="s">
        <v>1582</v>
      </c>
      <c r="G168" s="263"/>
      <c r="H168" s="263" t="s">
        <v>1631</v>
      </c>
      <c r="I168" s="263" t="s">
        <v>1584</v>
      </c>
      <c r="J168" s="263" t="s">
        <v>1632</v>
      </c>
      <c r="K168" s="304"/>
    </row>
    <row r="169" spans="2:11" ht="15" customHeight="1">
      <c r="B169" s="283"/>
      <c r="C169" s="263" t="s">
        <v>1531</v>
      </c>
      <c r="D169" s="263"/>
      <c r="E169" s="263"/>
      <c r="F169" s="282" t="s">
        <v>1582</v>
      </c>
      <c r="G169" s="263"/>
      <c r="H169" s="263" t="s">
        <v>1648</v>
      </c>
      <c r="I169" s="263" t="s">
        <v>1584</v>
      </c>
      <c r="J169" s="263" t="s">
        <v>1632</v>
      </c>
      <c r="K169" s="304"/>
    </row>
    <row r="170" spans="2:11" ht="15" customHeight="1">
      <c r="B170" s="283"/>
      <c r="C170" s="263" t="s">
        <v>1587</v>
      </c>
      <c r="D170" s="263"/>
      <c r="E170" s="263"/>
      <c r="F170" s="282" t="s">
        <v>1588</v>
      </c>
      <c r="G170" s="263"/>
      <c r="H170" s="263" t="s">
        <v>1648</v>
      </c>
      <c r="I170" s="263" t="s">
        <v>1584</v>
      </c>
      <c r="J170" s="263">
        <v>50</v>
      </c>
      <c r="K170" s="304"/>
    </row>
    <row r="171" spans="2:11" ht="15" customHeight="1">
      <c r="B171" s="283"/>
      <c r="C171" s="263" t="s">
        <v>1590</v>
      </c>
      <c r="D171" s="263"/>
      <c r="E171" s="263"/>
      <c r="F171" s="282" t="s">
        <v>1582</v>
      </c>
      <c r="G171" s="263"/>
      <c r="H171" s="263" t="s">
        <v>1648</v>
      </c>
      <c r="I171" s="263" t="s">
        <v>1592</v>
      </c>
      <c r="J171" s="263"/>
      <c r="K171" s="304"/>
    </row>
    <row r="172" spans="2:11" ht="15" customHeight="1">
      <c r="B172" s="283"/>
      <c r="C172" s="263" t="s">
        <v>1601</v>
      </c>
      <c r="D172" s="263"/>
      <c r="E172" s="263"/>
      <c r="F172" s="282" t="s">
        <v>1588</v>
      </c>
      <c r="G172" s="263"/>
      <c r="H172" s="263" t="s">
        <v>1648</v>
      </c>
      <c r="I172" s="263" t="s">
        <v>1584</v>
      </c>
      <c r="J172" s="263">
        <v>50</v>
      </c>
      <c r="K172" s="304"/>
    </row>
    <row r="173" spans="2:11" ht="15" customHeight="1">
      <c r="B173" s="283"/>
      <c r="C173" s="263" t="s">
        <v>1609</v>
      </c>
      <c r="D173" s="263"/>
      <c r="E173" s="263"/>
      <c r="F173" s="282" t="s">
        <v>1588</v>
      </c>
      <c r="G173" s="263"/>
      <c r="H173" s="263" t="s">
        <v>1648</v>
      </c>
      <c r="I173" s="263" t="s">
        <v>1584</v>
      </c>
      <c r="J173" s="263">
        <v>50</v>
      </c>
      <c r="K173" s="304"/>
    </row>
    <row r="174" spans="2:11" ht="15" customHeight="1">
      <c r="B174" s="283"/>
      <c r="C174" s="263" t="s">
        <v>1607</v>
      </c>
      <c r="D174" s="263"/>
      <c r="E174" s="263"/>
      <c r="F174" s="282" t="s">
        <v>1588</v>
      </c>
      <c r="G174" s="263"/>
      <c r="H174" s="263" t="s">
        <v>1648</v>
      </c>
      <c r="I174" s="263" t="s">
        <v>1584</v>
      </c>
      <c r="J174" s="263">
        <v>50</v>
      </c>
      <c r="K174" s="304"/>
    </row>
    <row r="175" spans="2:11" ht="15" customHeight="1">
      <c r="B175" s="283"/>
      <c r="C175" s="263" t="s">
        <v>139</v>
      </c>
      <c r="D175" s="263"/>
      <c r="E175" s="263"/>
      <c r="F175" s="282" t="s">
        <v>1582</v>
      </c>
      <c r="G175" s="263"/>
      <c r="H175" s="263" t="s">
        <v>1649</v>
      </c>
      <c r="I175" s="263" t="s">
        <v>1650</v>
      </c>
      <c r="J175" s="263"/>
      <c r="K175" s="304"/>
    </row>
    <row r="176" spans="2:11" ht="15" customHeight="1">
      <c r="B176" s="283"/>
      <c r="C176" s="263" t="s">
        <v>60</v>
      </c>
      <c r="D176" s="263"/>
      <c r="E176" s="263"/>
      <c r="F176" s="282" t="s">
        <v>1582</v>
      </c>
      <c r="G176" s="263"/>
      <c r="H176" s="263" t="s">
        <v>1651</v>
      </c>
      <c r="I176" s="263" t="s">
        <v>1652</v>
      </c>
      <c r="J176" s="263">
        <v>1</v>
      </c>
      <c r="K176" s="304"/>
    </row>
    <row r="177" spans="2:11" ht="15" customHeight="1">
      <c r="B177" s="283"/>
      <c r="C177" s="263" t="s">
        <v>56</v>
      </c>
      <c r="D177" s="263"/>
      <c r="E177" s="263"/>
      <c r="F177" s="282" t="s">
        <v>1582</v>
      </c>
      <c r="G177" s="263"/>
      <c r="H177" s="263" t="s">
        <v>1653</v>
      </c>
      <c r="I177" s="263" t="s">
        <v>1584</v>
      </c>
      <c r="J177" s="263">
        <v>20</v>
      </c>
      <c r="K177" s="304"/>
    </row>
    <row r="178" spans="2:11" ht="15" customHeight="1">
      <c r="B178" s="283"/>
      <c r="C178" s="263" t="s">
        <v>140</v>
      </c>
      <c r="D178" s="263"/>
      <c r="E178" s="263"/>
      <c r="F178" s="282" t="s">
        <v>1582</v>
      </c>
      <c r="G178" s="263"/>
      <c r="H178" s="263" t="s">
        <v>1654</v>
      </c>
      <c r="I178" s="263" t="s">
        <v>1584</v>
      </c>
      <c r="J178" s="263">
        <v>255</v>
      </c>
      <c r="K178" s="304"/>
    </row>
    <row r="179" spans="2:11" ht="15" customHeight="1">
      <c r="B179" s="283"/>
      <c r="C179" s="263" t="s">
        <v>141</v>
      </c>
      <c r="D179" s="263"/>
      <c r="E179" s="263"/>
      <c r="F179" s="282" t="s">
        <v>1582</v>
      </c>
      <c r="G179" s="263"/>
      <c r="H179" s="263" t="s">
        <v>1547</v>
      </c>
      <c r="I179" s="263" t="s">
        <v>1584</v>
      </c>
      <c r="J179" s="263">
        <v>10</v>
      </c>
      <c r="K179" s="304"/>
    </row>
    <row r="180" spans="2:11" ht="15" customHeight="1">
      <c r="B180" s="283"/>
      <c r="C180" s="263" t="s">
        <v>142</v>
      </c>
      <c r="D180" s="263"/>
      <c r="E180" s="263"/>
      <c r="F180" s="282" t="s">
        <v>1582</v>
      </c>
      <c r="G180" s="263"/>
      <c r="H180" s="263" t="s">
        <v>1655</v>
      </c>
      <c r="I180" s="263" t="s">
        <v>1616</v>
      </c>
      <c r="J180" s="263"/>
      <c r="K180" s="304"/>
    </row>
    <row r="181" spans="2:11" ht="15" customHeight="1">
      <c r="B181" s="283"/>
      <c r="C181" s="263" t="s">
        <v>1656</v>
      </c>
      <c r="D181" s="263"/>
      <c r="E181" s="263"/>
      <c r="F181" s="282" t="s">
        <v>1582</v>
      </c>
      <c r="G181" s="263"/>
      <c r="H181" s="263" t="s">
        <v>1657</v>
      </c>
      <c r="I181" s="263" t="s">
        <v>1616</v>
      </c>
      <c r="J181" s="263"/>
      <c r="K181" s="304"/>
    </row>
    <row r="182" spans="2:11" ht="15" customHeight="1">
      <c r="B182" s="283"/>
      <c r="C182" s="263" t="s">
        <v>1645</v>
      </c>
      <c r="D182" s="263"/>
      <c r="E182" s="263"/>
      <c r="F182" s="282" t="s">
        <v>1582</v>
      </c>
      <c r="G182" s="263"/>
      <c r="H182" s="263" t="s">
        <v>1658</v>
      </c>
      <c r="I182" s="263" t="s">
        <v>1616</v>
      </c>
      <c r="J182" s="263"/>
      <c r="K182" s="304"/>
    </row>
    <row r="183" spans="2:11" ht="15" customHeight="1">
      <c r="B183" s="283"/>
      <c r="C183" s="263" t="s">
        <v>144</v>
      </c>
      <c r="D183" s="263"/>
      <c r="E183" s="263"/>
      <c r="F183" s="282" t="s">
        <v>1588</v>
      </c>
      <c r="G183" s="263"/>
      <c r="H183" s="263" t="s">
        <v>1659</v>
      </c>
      <c r="I183" s="263" t="s">
        <v>1584</v>
      </c>
      <c r="J183" s="263">
        <v>50</v>
      </c>
      <c r="K183" s="304"/>
    </row>
    <row r="184" spans="2:11" ht="15" customHeight="1">
      <c r="B184" s="283"/>
      <c r="C184" s="263" t="s">
        <v>1660</v>
      </c>
      <c r="D184" s="263"/>
      <c r="E184" s="263"/>
      <c r="F184" s="282" t="s">
        <v>1588</v>
      </c>
      <c r="G184" s="263"/>
      <c r="H184" s="263" t="s">
        <v>1661</v>
      </c>
      <c r="I184" s="263" t="s">
        <v>1662</v>
      </c>
      <c r="J184" s="263"/>
      <c r="K184" s="304"/>
    </row>
    <row r="185" spans="2:11" ht="15" customHeight="1">
      <c r="B185" s="283"/>
      <c r="C185" s="263" t="s">
        <v>1663</v>
      </c>
      <c r="D185" s="263"/>
      <c r="E185" s="263"/>
      <c r="F185" s="282" t="s">
        <v>1588</v>
      </c>
      <c r="G185" s="263"/>
      <c r="H185" s="263" t="s">
        <v>1664</v>
      </c>
      <c r="I185" s="263" t="s">
        <v>1662</v>
      </c>
      <c r="J185" s="263"/>
      <c r="K185" s="304"/>
    </row>
    <row r="186" spans="2:11" ht="15" customHeight="1">
      <c r="B186" s="283"/>
      <c r="C186" s="263" t="s">
        <v>1665</v>
      </c>
      <c r="D186" s="263"/>
      <c r="E186" s="263"/>
      <c r="F186" s="282" t="s">
        <v>1588</v>
      </c>
      <c r="G186" s="263"/>
      <c r="H186" s="263" t="s">
        <v>1666</v>
      </c>
      <c r="I186" s="263" t="s">
        <v>1662</v>
      </c>
      <c r="J186" s="263"/>
      <c r="K186" s="304"/>
    </row>
    <row r="187" spans="2:11" ht="15" customHeight="1">
      <c r="B187" s="283"/>
      <c r="C187" s="316" t="s">
        <v>1667</v>
      </c>
      <c r="D187" s="263"/>
      <c r="E187" s="263"/>
      <c r="F187" s="282" t="s">
        <v>1588</v>
      </c>
      <c r="G187" s="263"/>
      <c r="H187" s="263" t="s">
        <v>1668</v>
      </c>
      <c r="I187" s="263" t="s">
        <v>1669</v>
      </c>
      <c r="J187" s="317" t="s">
        <v>1670</v>
      </c>
      <c r="K187" s="304"/>
    </row>
    <row r="188" spans="2:11" ht="15" customHeight="1">
      <c r="B188" s="283"/>
      <c r="C188" s="268" t="s">
        <v>45</v>
      </c>
      <c r="D188" s="263"/>
      <c r="E188" s="263"/>
      <c r="F188" s="282" t="s">
        <v>1582</v>
      </c>
      <c r="G188" s="263"/>
      <c r="H188" s="259" t="s">
        <v>1671</v>
      </c>
      <c r="I188" s="263" t="s">
        <v>1672</v>
      </c>
      <c r="J188" s="263"/>
      <c r="K188" s="304"/>
    </row>
    <row r="189" spans="2:11" ht="15" customHeight="1">
      <c r="B189" s="283"/>
      <c r="C189" s="268" t="s">
        <v>1673</v>
      </c>
      <c r="D189" s="263"/>
      <c r="E189" s="263"/>
      <c r="F189" s="282" t="s">
        <v>1582</v>
      </c>
      <c r="G189" s="263"/>
      <c r="H189" s="263" t="s">
        <v>1674</v>
      </c>
      <c r="I189" s="263" t="s">
        <v>1616</v>
      </c>
      <c r="J189" s="263"/>
      <c r="K189" s="304"/>
    </row>
    <row r="190" spans="2:11" ht="15" customHeight="1">
      <c r="B190" s="283"/>
      <c r="C190" s="268" t="s">
        <v>1675</v>
      </c>
      <c r="D190" s="263"/>
      <c r="E190" s="263"/>
      <c r="F190" s="282" t="s">
        <v>1582</v>
      </c>
      <c r="G190" s="263"/>
      <c r="H190" s="263" t="s">
        <v>1676</v>
      </c>
      <c r="I190" s="263" t="s">
        <v>1616</v>
      </c>
      <c r="J190" s="263"/>
      <c r="K190" s="304"/>
    </row>
    <row r="191" spans="2:11" ht="15" customHeight="1">
      <c r="B191" s="283"/>
      <c r="C191" s="268" t="s">
        <v>1677</v>
      </c>
      <c r="D191" s="263"/>
      <c r="E191" s="263"/>
      <c r="F191" s="282" t="s">
        <v>1588</v>
      </c>
      <c r="G191" s="263"/>
      <c r="H191" s="263" t="s">
        <v>1678</v>
      </c>
      <c r="I191" s="263" t="s">
        <v>1616</v>
      </c>
      <c r="J191" s="263"/>
      <c r="K191" s="304"/>
    </row>
    <row r="192" spans="2:11" ht="15" customHeight="1">
      <c r="B192" s="310"/>
      <c r="C192" s="318"/>
      <c r="D192" s="292"/>
      <c r="E192" s="292"/>
      <c r="F192" s="292"/>
      <c r="G192" s="292"/>
      <c r="H192" s="292"/>
      <c r="I192" s="292"/>
      <c r="J192" s="292"/>
      <c r="K192" s="311"/>
    </row>
    <row r="193" spans="2:11" ht="18.75" customHeight="1">
      <c r="B193" s="259"/>
      <c r="C193" s="263"/>
      <c r="D193" s="263"/>
      <c r="E193" s="263"/>
      <c r="F193" s="282"/>
      <c r="G193" s="263"/>
      <c r="H193" s="263"/>
      <c r="I193" s="263"/>
      <c r="J193" s="263"/>
      <c r="K193" s="259"/>
    </row>
    <row r="194" spans="2:11" ht="18.75" customHeight="1">
      <c r="B194" s="259"/>
      <c r="C194" s="263"/>
      <c r="D194" s="263"/>
      <c r="E194" s="263"/>
      <c r="F194" s="282"/>
      <c r="G194" s="263"/>
      <c r="H194" s="263"/>
      <c r="I194" s="263"/>
      <c r="J194" s="263"/>
      <c r="K194" s="259"/>
    </row>
    <row r="195" spans="2:11" ht="18.75" customHeight="1">
      <c r="B195" s="269"/>
      <c r="C195" s="269"/>
      <c r="D195" s="269"/>
      <c r="E195" s="269"/>
      <c r="F195" s="269"/>
      <c r="G195" s="269"/>
      <c r="H195" s="269"/>
      <c r="I195" s="269"/>
      <c r="J195" s="269"/>
      <c r="K195" s="269"/>
    </row>
    <row r="196" spans="2:11">
      <c r="B196" s="251"/>
      <c r="C196" s="252"/>
      <c r="D196" s="252"/>
      <c r="E196" s="252"/>
      <c r="F196" s="252"/>
      <c r="G196" s="252"/>
      <c r="H196" s="252"/>
      <c r="I196" s="252"/>
      <c r="J196" s="252"/>
      <c r="K196" s="253"/>
    </row>
    <row r="197" spans="2:11" ht="21">
      <c r="B197" s="254"/>
      <c r="C197" s="379" t="s">
        <v>1679</v>
      </c>
      <c r="D197" s="379"/>
      <c r="E197" s="379"/>
      <c r="F197" s="379"/>
      <c r="G197" s="379"/>
      <c r="H197" s="379"/>
      <c r="I197" s="379"/>
      <c r="J197" s="379"/>
      <c r="K197" s="255"/>
    </row>
    <row r="198" spans="2:11" ht="25.5" customHeight="1">
      <c r="B198" s="254"/>
      <c r="C198" s="319" t="s">
        <v>1680</v>
      </c>
      <c r="D198" s="319"/>
      <c r="E198" s="319"/>
      <c r="F198" s="319" t="s">
        <v>1681</v>
      </c>
      <c r="G198" s="320"/>
      <c r="H198" s="384" t="s">
        <v>1682</v>
      </c>
      <c r="I198" s="384"/>
      <c r="J198" s="384"/>
      <c r="K198" s="255"/>
    </row>
    <row r="199" spans="2:11" ht="5.45" customHeight="1">
      <c r="B199" s="283"/>
      <c r="C199" s="280"/>
      <c r="D199" s="280"/>
      <c r="E199" s="280"/>
      <c r="F199" s="280"/>
      <c r="G199" s="263"/>
      <c r="H199" s="280"/>
      <c r="I199" s="280"/>
      <c r="J199" s="280"/>
      <c r="K199" s="304"/>
    </row>
    <row r="200" spans="2:11" ht="15" customHeight="1">
      <c r="B200" s="283"/>
      <c r="C200" s="263" t="s">
        <v>1672</v>
      </c>
      <c r="D200" s="263"/>
      <c r="E200" s="263"/>
      <c r="F200" s="282" t="s">
        <v>46</v>
      </c>
      <c r="G200" s="263"/>
      <c r="H200" s="381" t="s">
        <v>1683</v>
      </c>
      <c r="I200" s="381"/>
      <c r="J200" s="381"/>
      <c r="K200" s="304"/>
    </row>
    <row r="201" spans="2:11" ht="15" customHeight="1">
      <c r="B201" s="283"/>
      <c r="C201" s="289"/>
      <c r="D201" s="263"/>
      <c r="E201" s="263"/>
      <c r="F201" s="282" t="s">
        <v>47</v>
      </c>
      <c r="G201" s="263"/>
      <c r="H201" s="381" t="s">
        <v>1684</v>
      </c>
      <c r="I201" s="381"/>
      <c r="J201" s="381"/>
      <c r="K201" s="304"/>
    </row>
    <row r="202" spans="2:11" ht="15" customHeight="1">
      <c r="B202" s="283"/>
      <c r="C202" s="289"/>
      <c r="D202" s="263"/>
      <c r="E202" s="263"/>
      <c r="F202" s="282" t="s">
        <v>50</v>
      </c>
      <c r="G202" s="263"/>
      <c r="H202" s="381" t="s">
        <v>1685</v>
      </c>
      <c r="I202" s="381"/>
      <c r="J202" s="381"/>
      <c r="K202" s="304"/>
    </row>
    <row r="203" spans="2:11" ht="15" customHeight="1">
      <c r="B203" s="283"/>
      <c r="C203" s="263"/>
      <c r="D203" s="263"/>
      <c r="E203" s="263"/>
      <c r="F203" s="282" t="s">
        <v>48</v>
      </c>
      <c r="G203" s="263"/>
      <c r="H203" s="381" t="s">
        <v>1686</v>
      </c>
      <c r="I203" s="381"/>
      <c r="J203" s="381"/>
      <c r="K203" s="304"/>
    </row>
    <row r="204" spans="2:11" ht="15" customHeight="1">
      <c r="B204" s="283"/>
      <c r="C204" s="263"/>
      <c r="D204" s="263"/>
      <c r="E204" s="263"/>
      <c r="F204" s="282" t="s">
        <v>49</v>
      </c>
      <c r="G204" s="263"/>
      <c r="H204" s="381" t="s">
        <v>1687</v>
      </c>
      <c r="I204" s="381"/>
      <c r="J204" s="381"/>
      <c r="K204" s="304"/>
    </row>
    <row r="205" spans="2:11" ht="15" customHeight="1">
      <c r="B205" s="283"/>
      <c r="C205" s="263"/>
      <c r="D205" s="263"/>
      <c r="E205" s="263"/>
      <c r="F205" s="282"/>
      <c r="G205" s="263"/>
      <c r="H205" s="263"/>
      <c r="I205" s="263"/>
      <c r="J205" s="263"/>
      <c r="K205" s="304"/>
    </row>
    <row r="206" spans="2:11" ht="15" customHeight="1">
      <c r="B206" s="283"/>
      <c r="C206" s="263" t="s">
        <v>1628</v>
      </c>
      <c r="D206" s="263"/>
      <c r="E206" s="263"/>
      <c r="F206" s="282" t="s">
        <v>82</v>
      </c>
      <c r="G206" s="263"/>
      <c r="H206" s="381" t="s">
        <v>1688</v>
      </c>
      <c r="I206" s="381"/>
      <c r="J206" s="381"/>
      <c r="K206" s="304"/>
    </row>
    <row r="207" spans="2:11" ht="15" customHeight="1">
      <c r="B207" s="283"/>
      <c r="C207" s="289"/>
      <c r="D207" s="263"/>
      <c r="E207" s="263"/>
      <c r="F207" s="282" t="s">
        <v>1529</v>
      </c>
      <c r="G207" s="263"/>
      <c r="H207" s="381" t="s">
        <v>1530</v>
      </c>
      <c r="I207" s="381"/>
      <c r="J207" s="381"/>
      <c r="K207" s="304"/>
    </row>
    <row r="208" spans="2:11" ht="15" customHeight="1">
      <c r="B208" s="283"/>
      <c r="C208" s="263"/>
      <c r="D208" s="263"/>
      <c r="E208" s="263"/>
      <c r="F208" s="282" t="s">
        <v>1527</v>
      </c>
      <c r="G208" s="263"/>
      <c r="H208" s="381" t="s">
        <v>1689</v>
      </c>
      <c r="I208" s="381"/>
      <c r="J208" s="381"/>
      <c r="K208" s="304"/>
    </row>
    <row r="209" spans="2:11" ht="15" customHeight="1">
      <c r="B209" s="321"/>
      <c r="C209" s="289"/>
      <c r="D209" s="289"/>
      <c r="E209" s="289"/>
      <c r="F209" s="282" t="s">
        <v>91</v>
      </c>
      <c r="G209" s="268"/>
      <c r="H209" s="385" t="s">
        <v>90</v>
      </c>
      <c r="I209" s="385"/>
      <c r="J209" s="385"/>
      <c r="K209" s="322"/>
    </row>
    <row r="210" spans="2:11" ht="15" customHeight="1">
      <c r="B210" s="321"/>
      <c r="C210" s="289"/>
      <c r="D210" s="289"/>
      <c r="E210" s="289"/>
      <c r="F210" s="282" t="s">
        <v>1330</v>
      </c>
      <c r="G210" s="268"/>
      <c r="H210" s="385" t="s">
        <v>1690</v>
      </c>
      <c r="I210" s="385"/>
      <c r="J210" s="385"/>
      <c r="K210" s="322"/>
    </row>
    <row r="211" spans="2:11" ht="15" customHeight="1">
      <c r="B211" s="321"/>
      <c r="C211" s="289"/>
      <c r="D211" s="289"/>
      <c r="E211" s="289"/>
      <c r="F211" s="323"/>
      <c r="G211" s="268"/>
      <c r="H211" s="324"/>
      <c r="I211" s="324"/>
      <c r="J211" s="324"/>
      <c r="K211" s="322"/>
    </row>
    <row r="212" spans="2:11" ht="15" customHeight="1">
      <c r="B212" s="321"/>
      <c r="C212" s="263" t="s">
        <v>1652</v>
      </c>
      <c r="D212" s="289"/>
      <c r="E212" s="289"/>
      <c r="F212" s="282">
        <v>1</v>
      </c>
      <c r="G212" s="268"/>
      <c r="H212" s="385" t="s">
        <v>1691</v>
      </c>
      <c r="I212" s="385"/>
      <c r="J212" s="385"/>
      <c r="K212" s="322"/>
    </row>
    <row r="213" spans="2:11" ht="15" customHeight="1">
      <c r="B213" s="321"/>
      <c r="C213" s="289"/>
      <c r="D213" s="289"/>
      <c r="E213" s="289"/>
      <c r="F213" s="282">
        <v>2</v>
      </c>
      <c r="G213" s="268"/>
      <c r="H213" s="385" t="s">
        <v>1692</v>
      </c>
      <c r="I213" s="385"/>
      <c r="J213" s="385"/>
      <c r="K213" s="322"/>
    </row>
    <row r="214" spans="2:11" ht="15" customHeight="1">
      <c r="B214" s="321"/>
      <c r="C214" s="289"/>
      <c r="D214" s="289"/>
      <c r="E214" s="289"/>
      <c r="F214" s="282">
        <v>3</v>
      </c>
      <c r="G214" s="268"/>
      <c r="H214" s="385" t="s">
        <v>1693</v>
      </c>
      <c r="I214" s="385"/>
      <c r="J214" s="385"/>
      <c r="K214" s="322"/>
    </row>
    <row r="215" spans="2:11" ht="15" customHeight="1">
      <c r="B215" s="321"/>
      <c r="C215" s="289"/>
      <c r="D215" s="289"/>
      <c r="E215" s="289"/>
      <c r="F215" s="282">
        <v>4</v>
      </c>
      <c r="G215" s="268"/>
      <c r="H215" s="385" t="s">
        <v>1694</v>
      </c>
      <c r="I215" s="385"/>
      <c r="J215" s="385"/>
      <c r="K215" s="322"/>
    </row>
    <row r="216" spans="2:11" ht="12.75" customHeight="1">
      <c r="B216" s="325"/>
      <c r="C216" s="326"/>
      <c r="D216" s="326"/>
      <c r="E216" s="326"/>
      <c r="F216" s="326"/>
      <c r="G216" s="326"/>
      <c r="H216" s="326"/>
      <c r="I216" s="326"/>
      <c r="J216" s="326"/>
      <c r="K216" s="327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01 - Stavební a montážní ...</vt:lpstr>
      <vt:lpstr>ÚT</vt:lpstr>
      <vt:lpstr>El.+hromy</vt:lpstr>
      <vt:lpstr>02 - Zdravotechnika</vt:lpstr>
      <vt:lpstr>03 - Vedlejší a ostatní n...</vt:lpstr>
      <vt:lpstr>Pokyny pro vyplnění</vt:lpstr>
      <vt:lpstr>'01 - Stavební a montážní ...'!Názvy_tisku</vt:lpstr>
      <vt:lpstr>'02 - Zdravotechnika'!Názvy_tisku</vt:lpstr>
      <vt:lpstr>'03 - Vedlejší a ostatní n...'!Názvy_tisku</vt:lpstr>
      <vt:lpstr>'El.+hromy'!Názvy_tisku</vt:lpstr>
      <vt:lpstr>'Rekapitulace stavby'!Názvy_tisku</vt:lpstr>
      <vt:lpstr>ÚT!Názvy_tisku</vt:lpstr>
      <vt:lpstr>'01 - Stavební a montážní ...'!Oblast_tisku</vt:lpstr>
      <vt:lpstr>'02 - Zdravotechnika'!Oblast_tisku</vt:lpstr>
      <vt:lpstr>'03 - Vedlejší a ostatní n...'!Oblast_tisku</vt:lpstr>
      <vt:lpstr>'El.+hromy'!Oblast_tisku</vt:lpstr>
      <vt:lpstr>'Pokyny pro vyplnění'!Oblast_tisku</vt:lpstr>
      <vt:lpstr>'Rekapitulace stavby'!Oblast_tisku</vt:lpstr>
      <vt:lpstr>ÚT!Oblast_tisku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DESKTOP-NSN4LSD\Arnošt Gerhart</dc:creator>
  <cp:lastModifiedBy>Ondra</cp:lastModifiedBy>
  <dcterms:created xsi:type="dcterms:W3CDTF">2018-04-09T09:08:14Z</dcterms:created>
  <dcterms:modified xsi:type="dcterms:W3CDTF">2018-04-09T11:33:51Z</dcterms:modified>
</cp:coreProperties>
</file>